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95" yWindow="30" windowWidth="13710" windowHeight="11430" activeTab="1"/>
  </bookViews>
  <sheets>
    <sheet name="Munka1" sheetId="1" r:id="rId1"/>
    <sheet name="Munka2" sheetId="2" r:id="rId2"/>
    <sheet name="Munk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tothbe</author>
  </authors>
  <commentList>
    <comment ref="D17" authorId="0">
      <text>
        <r>
          <rPr>
            <b/>
            <sz val="8"/>
            <rFont val="Tahoma"/>
            <family val="2"/>
          </rPr>
          <t>tothbe:</t>
        </r>
        <r>
          <rPr>
            <sz val="8"/>
            <rFont val="Tahoma"/>
            <family val="2"/>
          </rPr>
          <t xml:space="preserve">
váltó, vasúti jelző</t>
        </r>
      </text>
    </comment>
    <comment ref="H25" authorId="0">
      <text>
        <r>
          <rPr>
            <b/>
            <sz val="8"/>
            <rFont val="Tahoma"/>
            <family val="2"/>
          </rPr>
          <t>tothbe:</t>
        </r>
        <r>
          <rPr>
            <sz val="8"/>
            <rFont val="Tahoma"/>
            <family val="2"/>
          </rPr>
          <t xml:space="preserve">
fedezőjelzővel, közúti jelzőlámpával ellátott kereszteződés</t>
        </r>
      </text>
    </comment>
    <comment ref="H26" authorId="0">
      <text>
        <r>
          <rPr>
            <b/>
            <sz val="8"/>
            <rFont val="Tahoma"/>
            <family val="2"/>
          </rPr>
          <t>tothbe:</t>
        </r>
        <r>
          <rPr>
            <sz val="8"/>
            <rFont val="Tahoma"/>
            <family val="2"/>
          </rPr>
          <t xml:space="preserve">
kereszteződésnek nem minősülő átjáró, kapubejáró</t>
        </r>
      </text>
    </comment>
    <comment ref="H27" authorId="0">
      <text>
        <r>
          <rPr>
            <b/>
            <sz val="8"/>
            <rFont val="Tahoma"/>
            <family val="2"/>
          </rPr>
          <t>tothbe:</t>
        </r>
        <r>
          <rPr>
            <sz val="8"/>
            <rFont val="Tahoma"/>
            <family val="2"/>
          </rPr>
          <t xml:space="preserve">
lámpa nélküli kereszteződés</t>
        </r>
      </text>
    </comment>
  </commentList>
</comments>
</file>

<file path=xl/comments2.xml><?xml version="1.0" encoding="utf-8"?>
<comments xmlns="http://schemas.openxmlformats.org/spreadsheetml/2006/main">
  <authors>
    <author>tothbe</author>
  </authors>
  <commentList>
    <comment ref="D17" authorId="0">
      <text>
        <r>
          <rPr>
            <b/>
            <sz val="8"/>
            <rFont val="Tahoma"/>
            <family val="2"/>
          </rPr>
          <t>tothbe:</t>
        </r>
        <r>
          <rPr>
            <sz val="8"/>
            <rFont val="Tahoma"/>
            <family val="2"/>
          </rPr>
          <t xml:space="preserve">
váltó, vasúti jelző</t>
        </r>
      </text>
    </comment>
    <comment ref="H25" authorId="0">
      <text>
        <r>
          <rPr>
            <b/>
            <sz val="8"/>
            <rFont val="Tahoma"/>
            <family val="2"/>
          </rPr>
          <t>tothbe:</t>
        </r>
        <r>
          <rPr>
            <sz val="8"/>
            <rFont val="Tahoma"/>
            <family val="2"/>
          </rPr>
          <t xml:space="preserve">
fedezőjelzővel, közúti jelzőlámpával ellátott kereszteződés</t>
        </r>
      </text>
    </comment>
    <comment ref="H26" authorId="0">
      <text>
        <r>
          <rPr>
            <b/>
            <sz val="8"/>
            <rFont val="Tahoma"/>
            <family val="2"/>
          </rPr>
          <t>tothbe:</t>
        </r>
        <r>
          <rPr>
            <sz val="8"/>
            <rFont val="Tahoma"/>
            <family val="2"/>
          </rPr>
          <t xml:space="preserve">
kereszteződésnek nem minősülő átjáró, kapubejáró</t>
        </r>
      </text>
    </comment>
    <comment ref="H27" authorId="0">
      <text>
        <r>
          <rPr>
            <b/>
            <sz val="8"/>
            <rFont val="Tahoma"/>
            <family val="2"/>
          </rPr>
          <t>tothbe:</t>
        </r>
        <r>
          <rPr>
            <sz val="8"/>
            <rFont val="Tahoma"/>
            <family val="2"/>
          </rPr>
          <t xml:space="preserve">
lámpa nélküli kereszteződés</t>
        </r>
      </text>
    </comment>
  </commentList>
</comments>
</file>

<file path=xl/sharedStrings.xml><?xml version="1.0" encoding="utf-8"?>
<sst xmlns="http://schemas.openxmlformats.org/spreadsheetml/2006/main" count="152" uniqueCount="69">
  <si>
    <t>Viszonylat:</t>
  </si>
  <si>
    <t>jármű</t>
  </si>
  <si>
    <t>ICS</t>
  </si>
  <si>
    <t>Jármű összesen:</t>
  </si>
  <si>
    <t>infra</t>
  </si>
  <si>
    <t>seb. korl.</t>
  </si>
  <si>
    <t>fordulóhossz %-a</t>
  </si>
  <si>
    <t>megállóhely</t>
  </si>
  <si>
    <t>váltakozó</t>
  </si>
  <si>
    <t>összes mh. %-a</t>
  </si>
  <si>
    <t>külső íves</t>
  </si>
  <si>
    <t>úttest</t>
  </si>
  <si>
    <t>végállomás</t>
  </si>
  <si>
    <t>db/óra</t>
  </si>
  <si>
    <t>érintett vá. db/óra csúcsban</t>
  </si>
  <si>
    <t>elérhetőség</t>
  </si>
  <si>
    <t>jó/közepes/rossz</t>
  </si>
  <si>
    <t>domborzat</t>
  </si>
  <si>
    <t>emelkedős</t>
  </si>
  <si>
    <t>sík</t>
  </si>
  <si>
    <t>összes többi vonal</t>
  </si>
  <si>
    <t>váltó, jelző</t>
  </si>
  <si>
    <t>db/km</t>
  </si>
  <si>
    <t>Infra összesen:</t>
  </si>
  <si>
    <t>utasforgalom</t>
  </si>
  <si>
    <t>kihasználtság</t>
  </si>
  <si>
    <t>csúcsórai %</t>
  </si>
  <si>
    <t>közút</t>
  </si>
  <si>
    <t>elválasztás</t>
  </si>
  <si>
    <t>közös</t>
  </si>
  <si>
    <t>záróvonal</t>
  </si>
  <si>
    <t>fizikai elv.</t>
  </si>
  <si>
    <t>kereszteződés</t>
  </si>
  <si>
    <t>útátjáró</t>
  </si>
  <si>
    <t>elsőbbségadás</t>
  </si>
  <si>
    <t>állandó</t>
  </si>
  <si>
    <t>villamosforg.</t>
  </si>
  <si>
    <t>szer. nagyság</t>
  </si>
  <si>
    <t>(x-5)*20</t>
  </si>
  <si>
    <t>ajtók száma munkanapon</t>
  </si>
  <si>
    <t>visszafogás</t>
  </si>
  <si>
    <t>áramszedővel</t>
  </si>
  <si>
    <t>db/csúcsóra</t>
  </si>
  <si>
    <t>áramszedő nélkül</t>
  </si>
  <si>
    <t>kiegyenlítő idő</t>
  </si>
  <si>
    <t>fordulóidő %-a csúcsban</t>
  </si>
  <si>
    <t>köv. idő</t>
  </si>
  <si>
    <t>fonódás</t>
  </si>
  <si>
    <t>vonalhossz %-a</t>
  </si>
  <si>
    <t>Forgalom összesen:</t>
  </si>
  <si>
    <t>Összes pont:</t>
  </si>
  <si>
    <t>Tatra</t>
  </si>
  <si>
    <t>KCSV7</t>
  </si>
  <si>
    <t>kettős</t>
  </si>
  <si>
    <t>útkeresztezés</t>
  </si>
  <si>
    <t>forg</t>
  </si>
  <si>
    <t>TátraK, TW6000</t>
  </si>
  <si>
    <t>közúti keresztez.</t>
  </si>
  <si>
    <t>műszaki h. esetén</t>
  </si>
  <si>
    <t>csúcsidőszakban perc (de-du)</t>
  </si>
  <si>
    <t>Villamos</t>
  </si>
  <si>
    <t>COMBINO, CAF</t>
  </si>
  <si>
    <t>fonodás súlyozása (busz)</t>
  </si>
  <si>
    <t>db/km (lámpa nélküli)</t>
  </si>
  <si>
    <t>db/km (holdfényjelzős)</t>
  </si>
  <si>
    <t>db/km (mint az 50-esen)</t>
  </si>
  <si>
    <t>56, 59, 61-es vonalak</t>
  </si>
  <si>
    <t>db/km (közúti fed.jel.)</t>
  </si>
  <si>
    <t>db/km (háromszög)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</si>
</sst>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[$-40E]yyyy\.\ mmmm\ d\."/>
  </numFmts>
  <fonts count="57">
    <font>
      <sz val="10"/>
      <name val="Arial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2"/>
      <name val="Arial CE"/>
      <family val="0"/>
    </font>
    <font>
      <i/>
      <sz val="12"/>
      <name val="Arial CE"/>
      <family val="0"/>
    </font>
    <font>
      <sz val="8"/>
      <name val="Arial CE"/>
      <family val="2"/>
    </font>
    <font>
      <b/>
      <i/>
      <sz val="10"/>
      <color indexed="10"/>
      <name val="Arial CE"/>
      <family val="2"/>
    </font>
    <font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i/>
      <sz val="12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 CE"/>
      <family val="0"/>
    </font>
    <font>
      <i/>
      <sz val="10"/>
      <color theme="1"/>
      <name val="Arial CE"/>
      <family val="0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1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34" borderId="24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2" fillId="34" borderId="24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5" fillId="34" borderId="19" xfId="0" applyFont="1" applyFill="1" applyBorder="1" applyAlignment="1">
      <alignment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12" borderId="24" xfId="0" applyFont="1" applyFill="1" applyBorder="1" applyAlignment="1">
      <alignment vertical="center"/>
    </xf>
    <xf numFmtId="0" fontId="2" fillId="12" borderId="24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12" borderId="19" xfId="0" applyFont="1" applyFill="1" applyBorder="1" applyAlignment="1">
      <alignment vertical="center"/>
    </xf>
    <xf numFmtId="0" fontId="2" fillId="12" borderId="19" xfId="0" applyFont="1" applyFill="1" applyBorder="1" applyAlignment="1">
      <alignment vertical="center"/>
    </xf>
    <xf numFmtId="0" fontId="5" fillId="12" borderId="19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" fontId="16" fillId="0" borderId="29" xfId="0" applyNumberFormat="1" applyFont="1" applyFill="1" applyBorder="1" applyAlignment="1">
      <alignment vertical="center" shrinkToFit="1"/>
    </xf>
    <xf numFmtId="1" fontId="3" fillId="0" borderId="29" xfId="0" applyNumberFormat="1" applyFont="1" applyFill="1" applyBorder="1" applyAlignment="1">
      <alignment vertical="center" shrinkToFit="1"/>
    </xf>
    <xf numFmtId="1" fontId="16" fillId="0" borderId="11" xfId="0" applyNumberFormat="1" applyFont="1" applyFill="1" applyBorder="1" applyAlignment="1">
      <alignment vertical="center" shrinkToFit="1"/>
    </xf>
    <xf numFmtId="0" fontId="1" fillId="0" borderId="30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vertical="center"/>
    </xf>
    <xf numFmtId="0" fontId="2" fillId="34" borderId="31" xfId="0" applyFont="1" applyFill="1" applyBorder="1" applyAlignment="1">
      <alignment vertical="center"/>
    </xf>
    <xf numFmtId="0" fontId="5" fillId="34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vertical="center"/>
    </xf>
    <xf numFmtId="0" fontId="2" fillId="34" borderId="36" xfId="0" applyFont="1" applyFill="1" applyBorder="1" applyAlignment="1">
      <alignment vertical="center"/>
    </xf>
    <xf numFmtId="0" fontId="5" fillId="34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34" borderId="41" xfId="0" applyFont="1" applyFill="1" applyBorder="1" applyAlignment="1">
      <alignment vertical="center"/>
    </xf>
    <xf numFmtId="0" fontId="6" fillId="34" borderId="41" xfId="0" applyFont="1" applyFill="1" applyBorder="1" applyAlignment="1">
      <alignment vertical="center"/>
    </xf>
    <xf numFmtId="0" fontId="5" fillId="34" borderId="41" xfId="0" applyFont="1" applyFill="1" applyBorder="1" applyAlignment="1">
      <alignment vertical="center"/>
    </xf>
    <xf numFmtId="0" fontId="2" fillId="34" borderId="41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1" fontId="1" fillId="0" borderId="38" xfId="0" applyNumberFormat="1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vertical="center"/>
    </xf>
    <xf numFmtId="0" fontId="2" fillId="34" borderId="29" xfId="0" applyFont="1" applyFill="1" applyBorder="1" applyAlignment="1">
      <alignment vertical="center"/>
    </xf>
    <xf numFmtId="0" fontId="5" fillId="34" borderId="29" xfId="0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12" borderId="36" xfId="0" applyFont="1" applyFill="1" applyBorder="1" applyAlignment="1">
      <alignment vertical="center"/>
    </xf>
    <xf numFmtId="0" fontId="2" fillId="12" borderId="36" xfId="0" applyFont="1" applyFill="1" applyBorder="1" applyAlignment="1">
      <alignment vertical="center"/>
    </xf>
    <xf numFmtId="0" fontId="5" fillId="12" borderId="36" xfId="0" applyFont="1" applyFill="1" applyBorder="1" applyAlignment="1">
      <alignment vertical="center"/>
    </xf>
    <xf numFmtId="0" fontId="1" fillId="12" borderId="29" xfId="0" applyFont="1" applyFill="1" applyBorder="1" applyAlignment="1">
      <alignment vertical="center"/>
    </xf>
    <xf numFmtId="0" fontId="2" fillId="12" borderId="29" xfId="0" applyFont="1" applyFill="1" applyBorder="1" applyAlignment="1">
      <alignment vertical="center"/>
    </xf>
    <xf numFmtId="0" fontId="5" fillId="12" borderId="29" xfId="0" applyFont="1" applyFill="1" applyBorder="1" applyAlignment="1">
      <alignment vertical="center"/>
    </xf>
    <xf numFmtId="0" fontId="2" fillId="12" borderId="46" xfId="0" applyFont="1" applyFill="1" applyBorder="1" applyAlignment="1">
      <alignment horizontal="center" vertical="center"/>
    </xf>
    <xf numFmtId="0" fontId="2" fillId="12" borderId="47" xfId="0" applyFont="1" applyFill="1" applyBorder="1" applyAlignment="1">
      <alignment horizontal="center" vertical="center"/>
    </xf>
    <xf numFmtId="0" fontId="1" fillId="8" borderId="48" xfId="0" applyNumberFormat="1" applyFont="1" applyFill="1" applyBorder="1" applyAlignment="1">
      <alignment horizontal="center" vertical="center"/>
    </xf>
    <xf numFmtId="0" fontId="11" fillId="8" borderId="49" xfId="0" applyNumberFormat="1" applyFont="1" applyFill="1" applyBorder="1" applyAlignment="1">
      <alignment horizontal="center" vertical="center"/>
    </xf>
    <xf numFmtId="0" fontId="1" fillId="8" borderId="47" xfId="0" applyNumberFormat="1" applyFont="1" applyFill="1" applyBorder="1" applyAlignment="1">
      <alignment horizontal="center" vertical="center"/>
    </xf>
    <xf numFmtId="0" fontId="11" fillId="8" borderId="50" xfId="0" applyNumberFormat="1" applyFont="1" applyFill="1" applyBorder="1" applyAlignment="1">
      <alignment horizontal="center" vertical="center"/>
    </xf>
    <xf numFmtId="0" fontId="1" fillId="8" borderId="48" xfId="0" applyNumberFormat="1" applyFont="1" applyFill="1" applyBorder="1" applyAlignment="1">
      <alignment horizontal="center" vertical="center"/>
    </xf>
    <xf numFmtId="0" fontId="1" fillId="8" borderId="47" xfId="0" applyNumberFormat="1" applyFont="1" applyFill="1" applyBorder="1" applyAlignment="1">
      <alignment horizontal="center" vertical="center"/>
    </xf>
    <xf numFmtId="0" fontId="1" fillId="8" borderId="47" xfId="0" applyFont="1" applyFill="1" applyBorder="1" applyAlignment="1">
      <alignment horizontal="center" vertical="center"/>
    </xf>
    <xf numFmtId="0" fontId="1" fillId="8" borderId="48" xfId="0" applyFont="1" applyFill="1" applyBorder="1" applyAlignment="1">
      <alignment horizontal="center" vertical="center"/>
    </xf>
    <xf numFmtId="2" fontId="1" fillId="35" borderId="12" xfId="0" applyNumberFormat="1" applyFont="1" applyFill="1" applyBorder="1" applyAlignment="1">
      <alignment horizontal="center" vertical="center"/>
    </xf>
    <xf numFmtId="2" fontId="11" fillId="35" borderId="10" xfId="0" applyNumberFormat="1" applyFont="1" applyFill="1" applyBorder="1" applyAlignment="1">
      <alignment horizontal="center" vertical="center"/>
    </xf>
    <xf numFmtId="2" fontId="11" fillId="35" borderId="11" xfId="0" applyNumberFormat="1" applyFont="1" applyFill="1" applyBorder="1" applyAlignment="1">
      <alignment horizontal="center" vertical="center"/>
    </xf>
    <xf numFmtId="2" fontId="1" fillId="35" borderId="12" xfId="0" applyNumberFormat="1" applyFont="1" applyFill="1" applyBorder="1" applyAlignment="1">
      <alignment horizontal="center" vertical="center"/>
    </xf>
    <xf numFmtId="0" fontId="1" fillId="35" borderId="12" xfId="0" applyNumberFormat="1" applyFont="1" applyFill="1" applyBorder="1" applyAlignment="1">
      <alignment horizontal="center" vertical="center"/>
    </xf>
    <xf numFmtId="0" fontId="1" fillId="35" borderId="13" xfId="0" applyNumberFormat="1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 vertical="center"/>
    </xf>
    <xf numFmtId="2" fontId="1" fillId="35" borderId="13" xfId="0" applyNumberFormat="1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8" borderId="48" xfId="0" applyNumberFormat="1" applyFont="1" applyFill="1" applyBorder="1" applyAlignment="1">
      <alignment horizontal="center" vertical="center"/>
    </xf>
    <xf numFmtId="0" fontId="1" fillId="8" borderId="46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6" borderId="26" xfId="0" applyFont="1" applyFill="1" applyBorder="1" applyAlignment="1">
      <alignment horizontal="center" vertical="center"/>
    </xf>
    <xf numFmtId="1" fontId="16" fillId="0" borderId="51" xfId="0" applyNumberFormat="1" applyFont="1" applyFill="1" applyBorder="1" applyAlignment="1">
      <alignment horizontal="center" vertical="center" shrinkToFit="1"/>
    </xf>
    <xf numFmtId="2" fontId="4" fillId="0" borderId="52" xfId="0" applyNumberFormat="1" applyFont="1" applyFill="1" applyBorder="1" applyAlignment="1">
      <alignment horizontal="center" vertical="center" shrinkToFit="1"/>
    </xf>
    <xf numFmtId="1" fontId="16" fillId="0" borderId="53" xfId="0" applyNumberFormat="1" applyFont="1" applyFill="1" applyBorder="1" applyAlignment="1">
      <alignment horizontal="center" vertical="center" shrinkToFit="1"/>
    </xf>
    <xf numFmtId="2" fontId="4" fillId="0" borderId="54" xfId="0" applyNumberFormat="1" applyFont="1" applyFill="1" applyBorder="1" applyAlignment="1">
      <alignment horizontal="center" vertical="center" shrinkToFit="1"/>
    </xf>
    <xf numFmtId="0" fontId="1" fillId="12" borderId="31" xfId="0" applyFont="1" applyFill="1" applyBorder="1" applyAlignment="1">
      <alignment vertical="center"/>
    </xf>
    <xf numFmtId="0" fontId="11" fillId="12" borderId="31" xfId="0" applyFont="1" applyFill="1" applyBorder="1" applyAlignment="1">
      <alignment vertical="center"/>
    </xf>
    <xf numFmtId="0" fontId="5" fillId="12" borderId="31" xfId="0" applyFont="1" applyFill="1" applyBorder="1" applyAlignment="1">
      <alignment vertical="center"/>
    </xf>
    <xf numFmtId="0" fontId="2" fillId="12" borderId="31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5" fillId="33" borderId="31" xfId="0" applyFont="1" applyFill="1" applyBorder="1" applyAlignment="1">
      <alignment vertical="center"/>
    </xf>
    <xf numFmtId="0" fontId="4" fillId="37" borderId="55" xfId="0" applyFont="1" applyFill="1" applyBorder="1" applyAlignment="1">
      <alignment horizontal="center" vertical="center"/>
    </xf>
    <xf numFmtId="0" fontId="3" fillId="37" borderId="30" xfId="0" applyFont="1" applyFill="1" applyBorder="1" applyAlignment="1">
      <alignment horizontal="center" vertical="center"/>
    </xf>
    <xf numFmtId="0" fontId="4" fillId="37" borderId="30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vertical="center"/>
    </xf>
    <xf numFmtId="0" fontId="54" fillId="0" borderId="22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2" fontId="1" fillId="35" borderId="13" xfId="0" applyNumberFormat="1" applyFont="1" applyFill="1" applyBorder="1" applyAlignment="1">
      <alignment horizontal="center" vertical="center"/>
    </xf>
    <xf numFmtId="0" fontId="3" fillId="37" borderId="56" xfId="0" applyFont="1" applyFill="1" applyBorder="1" applyAlignment="1">
      <alignment horizontal="center" vertical="center"/>
    </xf>
    <xf numFmtId="0" fontId="0" fillId="33" borderId="57" xfId="0" applyFill="1" applyBorder="1" applyAlignment="1">
      <alignment vertical="center"/>
    </xf>
    <xf numFmtId="0" fontId="0" fillId="33" borderId="58" xfId="0" applyFill="1" applyBorder="1" applyAlignment="1">
      <alignment vertical="center"/>
    </xf>
    <xf numFmtId="0" fontId="1" fillId="36" borderId="59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vertical="center"/>
    </xf>
    <xf numFmtId="0" fontId="5" fillId="34" borderId="60" xfId="0" applyFont="1" applyFill="1" applyBorder="1" applyAlignment="1">
      <alignment vertical="center"/>
    </xf>
    <xf numFmtId="0" fontId="5" fillId="34" borderId="58" xfId="0" applyFont="1" applyFill="1" applyBorder="1" applyAlignment="1">
      <alignment vertical="center"/>
    </xf>
    <xf numFmtId="0" fontId="5" fillId="34" borderId="59" xfId="0" applyFont="1" applyFill="1" applyBorder="1" applyAlignment="1">
      <alignment vertical="center"/>
    </xf>
    <xf numFmtId="0" fontId="5" fillId="34" borderId="57" xfId="0" applyFont="1" applyFill="1" applyBorder="1" applyAlignment="1">
      <alignment vertical="center"/>
    </xf>
    <xf numFmtId="0" fontId="5" fillId="34" borderId="61" xfId="0" applyFont="1" applyFill="1" applyBorder="1" applyAlignment="1">
      <alignment vertical="center"/>
    </xf>
    <xf numFmtId="0" fontId="1" fillId="35" borderId="59" xfId="0" applyFont="1" applyFill="1" applyBorder="1" applyAlignment="1">
      <alignment horizontal="center" vertical="center"/>
    </xf>
    <xf numFmtId="0" fontId="5" fillId="12" borderId="57" xfId="0" applyFont="1" applyFill="1" applyBorder="1" applyAlignment="1">
      <alignment vertical="center"/>
    </xf>
    <xf numFmtId="0" fontId="5" fillId="12" borderId="58" xfId="0" applyFont="1" applyFill="1" applyBorder="1" applyAlignment="1">
      <alignment vertical="center"/>
    </xf>
    <xf numFmtId="0" fontId="5" fillId="12" borderId="61" xfId="0" applyFont="1" applyFill="1" applyBorder="1" applyAlignment="1">
      <alignment vertical="center"/>
    </xf>
    <xf numFmtId="0" fontId="5" fillId="12" borderId="60" xfId="0" applyFont="1" applyFill="1" applyBorder="1" applyAlignment="1">
      <alignment vertical="center"/>
    </xf>
    <xf numFmtId="0" fontId="5" fillId="12" borderId="58" xfId="0" applyFont="1" applyFill="1" applyBorder="1" applyAlignment="1">
      <alignment vertical="center"/>
    </xf>
    <xf numFmtId="0" fontId="5" fillId="12" borderId="59" xfId="0" applyFont="1" applyFill="1" applyBorder="1" applyAlignment="1">
      <alignment vertical="center"/>
    </xf>
    <xf numFmtId="0" fontId="1" fillId="8" borderId="62" xfId="0" applyFont="1" applyFill="1" applyBorder="1" applyAlignment="1">
      <alignment horizontal="center" vertical="center"/>
    </xf>
    <xf numFmtId="1" fontId="3" fillId="0" borderId="63" xfId="0" applyNumberFormat="1" applyFont="1" applyFill="1" applyBorder="1" applyAlignment="1">
      <alignment vertical="center" shrinkToFit="1"/>
    </xf>
    <xf numFmtId="0" fontId="1" fillId="37" borderId="64" xfId="0" applyFont="1" applyFill="1" applyBorder="1" applyAlignment="1">
      <alignment horizontal="center" vertical="center"/>
    </xf>
    <xf numFmtId="0" fontId="1" fillId="37" borderId="65" xfId="0" applyFont="1" applyFill="1" applyBorder="1" applyAlignment="1">
      <alignment horizontal="center" vertical="center"/>
    </xf>
    <xf numFmtId="0" fontId="17" fillId="37" borderId="64" xfId="0" applyFont="1" applyFill="1" applyBorder="1" applyAlignment="1">
      <alignment horizontal="center" vertical="center"/>
    </xf>
    <xf numFmtId="0" fontId="17" fillId="37" borderId="65" xfId="0" applyFont="1" applyFill="1" applyBorder="1" applyAlignment="1">
      <alignment horizontal="center" vertical="center"/>
    </xf>
    <xf numFmtId="0" fontId="1" fillId="37" borderId="64" xfId="0" applyFont="1" applyFill="1" applyBorder="1" applyAlignment="1">
      <alignment horizontal="center" vertical="center"/>
    </xf>
    <xf numFmtId="0" fontId="1" fillId="37" borderId="65" xfId="0" applyFont="1" applyFill="1" applyBorder="1" applyAlignment="1">
      <alignment horizontal="center" vertical="center"/>
    </xf>
    <xf numFmtId="0" fontId="1" fillId="37" borderId="66" xfId="0" applyFont="1" applyFill="1" applyBorder="1" applyAlignment="1">
      <alignment horizontal="center" vertical="center"/>
    </xf>
    <xf numFmtId="0" fontId="1" fillId="37" borderId="6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0" fontId="2" fillId="37" borderId="38" xfId="0" applyFont="1" applyFill="1" applyBorder="1" applyAlignment="1">
      <alignment vertical="center"/>
    </xf>
    <xf numFmtId="0" fontId="2" fillId="37" borderId="15" xfId="0" applyFont="1" applyFill="1" applyBorder="1" applyAlignment="1">
      <alignment vertical="center"/>
    </xf>
    <xf numFmtId="0" fontId="2" fillId="37" borderId="22" xfId="0" applyFont="1" applyFill="1" applyBorder="1" applyAlignment="1">
      <alignment vertical="center"/>
    </xf>
    <xf numFmtId="0" fontId="2" fillId="37" borderId="13" xfId="0" applyFont="1" applyFill="1" applyBorder="1" applyAlignment="1">
      <alignment vertical="center"/>
    </xf>
    <xf numFmtId="1" fontId="16" fillId="0" borderId="13" xfId="0" applyNumberFormat="1" applyFont="1" applyFill="1" applyBorder="1" applyAlignment="1">
      <alignment vertical="center" shrinkToFit="1"/>
    </xf>
    <xf numFmtId="0" fontId="1" fillId="0" borderId="31" xfId="0" applyFont="1" applyFill="1" applyBorder="1" applyAlignment="1">
      <alignment vertical="center"/>
    </xf>
    <xf numFmtId="0" fontId="2" fillId="37" borderId="33" xfId="0" applyFont="1" applyFill="1" applyBorder="1" applyAlignment="1">
      <alignment vertical="center"/>
    </xf>
    <xf numFmtId="0" fontId="2" fillId="37" borderId="43" xfId="0" applyFont="1" applyFill="1" applyBorder="1" applyAlignment="1">
      <alignment vertical="center"/>
    </xf>
    <xf numFmtId="1" fontId="1" fillId="0" borderId="43" xfId="62" applyNumberFormat="1" applyFont="1" applyFill="1" applyBorder="1" applyAlignment="1">
      <alignment horizontal="center" vertical="center"/>
    </xf>
    <xf numFmtId="1" fontId="1" fillId="0" borderId="43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/>
    </xf>
    <xf numFmtId="0" fontId="2" fillId="0" borderId="67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1" fontId="1" fillId="0" borderId="45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" fillId="37" borderId="55" xfId="0" applyFont="1" applyFill="1" applyBorder="1" applyAlignment="1">
      <alignment horizontal="center" vertical="center"/>
    </xf>
    <xf numFmtId="0" fontId="4" fillId="37" borderId="55" xfId="0" applyFont="1" applyFill="1" applyBorder="1" applyAlignment="1">
      <alignment horizontal="center" vertical="center"/>
    </xf>
    <xf numFmtId="0" fontId="4" fillId="37" borderId="6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3.57421875" style="47" bestFit="1" customWidth="1"/>
    <col min="2" max="2" width="6.57421875" style="46" bestFit="1" customWidth="1"/>
    <col min="3" max="3" width="3.7109375" style="47" customWidth="1"/>
    <col min="4" max="4" width="15.140625" style="46" customWidth="1"/>
    <col min="5" max="5" width="3.7109375" style="47" customWidth="1"/>
    <col min="6" max="6" width="15.57421875" style="46" bestFit="1" customWidth="1"/>
    <col min="7" max="7" width="4.28125" style="47" customWidth="1"/>
    <col min="8" max="8" width="17.00390625" style="46" customWidth="1"/>
    <col min="9" max="9" width="3.7109375" style="47" bestFit="1" customWidth="1"/>
    <col min="10" max="10" width="22.421875" style="8" customWidth="1"/>
    <col min="11" max="11" width="5.57421875" style="6" customWidth="1"/>
    <col min="12" max="12" width="5.57421875" style="44" customWidth="1"/>
    <col min="13" max="13" width="5.57421875" style="6" customWidth="1"/>
    <col min="14" max="14" width="5.57421875" style="39" customWidth="1"/>
    <col min="15" max="15" width="5.57421875" style="48" customWidth="1"/>
    <col min="16" max="16" width="5.57421875" style="44" customWidth="1"/>
    <col min="17" max="17" width="5.57421875" style="6" customWidth="1"/>
    <col min="18" max="18" width="5.57421875" style="39" customWidth="1"/>
    <col min="19" max="19" width="5.57421875" style="6" customWidth="1"/>
    <col min="20" max="20" width="5.57421875" style="39" customWidth="1"/>
    <col min="21" max="21" width="5.57421875" style="6" customWidth="1"/>
    <col min="22" max="22" width="5.57421875" style="39" customWidth="1"/>
    <col min="23" max="23" width="5.57421875" style="6" customWidth="1"/>
    <col min="24" max="24" width="5.57421875" style="39" customWidth="1"/>
    <col min="25" max="25" width="5.57421875" style="6" customWidth="1"/>
    <col min="26" max="28" width="5.57421875" style="39" customWidth="1"/>
    <col min="29" max="29" width="5.57421875" style="6" customWidth="1"/>
    <col min="30" max="34" width="5.57421875" style="39" customWidth="1"/>
    <col min="35" max="35" width="5.57421875" style="6" customWidth="1"/>
    <col min="36" max="36" width="5.57421875" style="39" customWidth="1"/>
    <col min="37" max="37" width="5.57421875" style="6" customWidth="1"/>
    <col min="38" max="40" width="5.57421875" style="39" customWidth="1"/>
    <col min="41" max="41" width="5.57421875" style="6" customWidth="1"/>
    <col min="42" max="42" width="5.57421875" style="40" customWidth="1"/>
    <col min="43" max="43" width="5.57421875" style="6" customWidth="1"/>
    <col min="44" max="44" width="5.57421875" style="39" customWidth="1"/>
    <col min="45" max="45" width="5.57421875" style="6" customWidth="1"/>
    <col min="46" max="46" width="5.57421875" style="39" customWidth="1"/>
    <col min="47" max="47" width="5.57421875" style="48" customWidth="1"/>
    <col min="48" max="48" width="5.57421875" style="39" customWidth="1"/>
    <col min="49" max="49" width="5.57421875" style="6" customWidth="1"/>
    <col min="50" max="50" width="5.57421875" style="39" customWidth="1"/>
    <col min="51" max="51" width="5.57421875" style="6" customWidth="1"/>
    <col min="52" max="52" width="5.57421875" style="39" customWidth="1"/>
    <col min="53" max="53" width="5.57421875" style="6" customWidth="1"/>
    <col min="54" max="54" width="5.57421875" style="39" customWidth="1"/>
    <col min="55" max="55" width="5.57421875" style="6" customWidth="1"/>
    <col min="56" max="56" width="5.57421875" style="39" customWidth="1"/>
    <col min="57" max="57" width="5.57421875" style="6" customWidth="1"/>
    <col min="58" max="58" width="5.57421875" style="7" customWidth="1"/>
    <col min="59" max="16384" width="9.140625" style="8" customWidth="1"/>
  </cols>
  <sheetData>
    <row r="1" spans="1:58" s="1" customFormat="1" ht="16.5" thickBot="1">
      <c r="A1" s="197" t="s">
        <v>60</v>
      </c>
      <c r="B1" s="198"/>
      <c r="C1" s="136"/>
      <c r="D1" s="137"/>
      <c r="E1" s="138"/>
      <c r="F1" s="137"/>
      <c r="G1" s="138"/>
      <c r="H1" s="137"/>
      <c r="I1" s="138"/>
      <c r="J1" s="152" t="s">
        <v>0</v>
      </c>
      <c r="K1" s="177">
        <v>1</v>
      </c>
      <c r="L1" s="176">
        <v>1</v>
      </c>
      <c r="M1" s="175">
        <v>2</v>
      </c>
      <c r="N1" s="176">
        <v>2</v>
      </c>
      <c r="O1" s="175">
        <v>3</v>
      </c>
      <c r="P1" s="176">
        <v>3</v>
      </c>
      <c r="Q1" s="175">
        <v>4</v>
      </c>
      <c r="R1" s="176">
        <v>4</v>
      </c>
      <c r="S1" s="171">
        <v>6</v>
      </c>
      <c r="T1" s="172">
        <v>6</v>
      </c>
      <c r="U1" s="175">
        <v>12</v>
      </c>
      <c r="V1" s="176">
        <v>12</v>
      </c>
      <c r="W1" s="171">
        <v>14</v>
      </c>
      <c r="X1" s="172">
        <v>14</v>
      </c>
      <c r="Y1" s="171">
        <v>17</v>
      </c>
      <c r="Z1" s="172">
        <v>17</v>
      </c>
      <c r="AA1" s="175">
        <v>19</v>
      </c>
      <c r="AB1" s="176">
        <v>19</v>
      </c>
      <c r="AC1" s="175">
        <v>24</v>
      </c>
      <c r="AD1" s="176">
        <v>24</v>
      </c>
      <c r="AE1" s="171">
        <v>28</v>
      </c>
      <c r="AF1" s="172">
        <v>28</v>
      </c>
      <c r="AG1" s="175">
        <v>37</v>
      </c>
      <c r="AH1" s="176">
        <v>37</v>
      </c>
      <c r="AI1" s="171">
        <v>41</v>
      </c>
      <c r="AJ1" s="172">
        <v>41</v>
      </c>
      <c r="AK1" s="171">
        <v>42</v>
      </c>
      <c r="AL1" s="172">
        <v>42</v>
      </c>
      <c r="AM1" s="171">
        <v>47</v>
      </c>
      <c r="AN1" s="172">
        <v>47</v>
      </c>
      <c r="AO1" s="171">
        <v>49</v>
      </c>
      <c r="AP1" s="172">
        <v>49</v>
      </c>
      <c r="AQ1" s="171">
        <v>50</v>
      </c>
      <c r="AR1" s="172">
        <v>50</v>
      </c>
      <c r="AS1" s="171">
        <v>51</v>
      </c>
      <c r="AT1" s="172">
        <v>51</v>
      </c>
      <c r="AU1" s="171">
        <v>52</v>
      </c>
      <c r="AV1" s="172">
        <v>52</v>
      </c>
      <c r="AW1" s="171">
        <v>56</v>
      </c>
      <c r="AX1" s="172">
        <v>56</v>
      </c>
      <c r="AY1" s="171">
        <v>59</v>
      </c>
      <c r="AZ1" s="172">
        <v>59</v>
      </c>
      <c r="BA1" s="173">
        <v>61</v>
      </c>
      <c r="BB1" s="174">
        <v>61</v>
      </c>
      <c r="BC1" s="171">
        <v>62</v>
      </c>
      <c r="BD1" s="172">
        <v>62</v>
      </c>
      <c r="BE1" s="171">
        <v>69</v>
      </c>
      <c r="BF1" s="172">
        <v>69</v>
      </c>
    </row>
    <row r="2" spans="1:58" ht="12" customHeight="1">
      <c r="A2" s="191">
        <v>25</v>
      </c>
      <c r="B2" s="199" t="s">
        <v>1</v>
      </c>
      <c r="C2" s="187">
        <v>32</v>
      </c>
      <c r="D2" s="133" t="s">
        <v>2</v>
      </c>
      <c r="E2" s="134"/>
      <c r="F2" s="133"/>
      <c r="G2" s="135">
        <v>100</v>
      </c>
      <c r="H2" s="133"/>
      <c r="I2" s="134"/>
      <c r="J2" s="153"/>
      <c r="K2" s="10"/>
      <c r="L2" s="9">
        <f>+K2*$A$2/100*$C$2/100*$G$2</f>
        <v>0</v>
      </c>
      <c r="M2" s="11"/>
      <c r="N2" s="9">
        <f>+M2*$A$2/100*$C$2/100*$G$2</f>
        <v>0</v>
      </c>
      <c r="O2" s="11"/>
      <c r="P2" s="9">
        <f>+O2*$A$2/100*$C$2/100*$G$2</f>
        <v>0</v>
      </c>
      <c r="Q2" s="11"/>
      <c r="R2" s="9">
        <f>+Q2*$A$2/100*$C$2/100*$G$2</f>
        <v>0</v>
      </c>
      <c r="S2" s="10"/>
      <c r="T2" s="9">
        <f>+S2*$A$2/100*$C$2/100*$G$2</f>
        <v>0</v>
      </c>
      <c r="U2" s="11"/>
      <c r="V2" s="9">
        <f>+U2*$A$2/100*$C$2/100*$G$2</f>
        <v>0</v>
      </c>
      <c r="W2" s="10"/>
      <c r="X2" s="9">
        <f>+W2*$A$2/100*$C$2/100*$G$2</f>
        <v>0</v>
      </c>
      <c r="Y2" s="132"/>
      <c r="Z2" s="9">
        <f>+Y2*$A$2/100*$C$2/100*$G$2</f>
        <v>0</v>
      </c>
      <c r="AA2" s="11">
        <v>1</v>
      </c>
      <c r="AB2" s="9">
        <f>+AA2*$A$2/100*$C$2/100*$G$2</f>
        <v>8</v>
      </c>
      <c r="AC2" s="10"/>
      <c r="AD2" s="9">
        <f>+AC2*$A$2/100*$C$2/100*$G$2</f>
        <v>0</v>
      </c>
      <c r="AE2" s="10"/>
      <c r="AF2" s="9">
        <f>+AE2*$A$2/100*$C$2/100*$G$2</f>
        <v>0</v>
      </c>
      <c r="AG2" s="10"/>
      <c r="AH2" s="9">
        <f>+AG2*$A$2/100*$C$2/100*$G$2</f>
        <v>0</v>
      </c>
      <c r="AI2" s="11">
        <v>1</v>
      </c>
      <c r="AJ2" s="9">
        <f>+AI2*$A$2/100*$C$2/100*$G$2</f>
        <v>8</v>
      </c>
      <c r="AK2" s="12"/>
      <c r="AL2" s="9">
        <f>+AK2*$A$2/100*$C$2/100*$G$2</f>
        <v>0</v>
      </c>
      <c r="AM2" s="11">
        <v>1</v>
      </c>
      <c r="AN2" s="9">
        <f>+AM2*$A$2/100*$C$2/100*$G$2</f>
        <v>8</v>
      </c>
      <c r="AO2" s="11">
        <v>1</v>
      </c>
      <c r="AP2" s="9">
        <f>+AO2*$A$2/100*$C$2/100*$G$2</f>
        <v>8</v>
      </c>
      <c r="AQ2" s="115"/>
      <c r="AR2" s="9">
        <f>+AQ2*$A$2/100*$C$2/100*$G$2</f>
        <v>0</v>
      </c>
      <c r="AS2" s="11"/>
      <c r="AT2" s="9">
        <f>+AS2*$A$2/100*$C$2/100*$G$2</f>
        <v>0</v>
      </c>
      <c r="AU2" s="10"/>
      <c r="AV2" s="9">
        <f>+AU2*$A$2/100*$C$2/100*$G$2</f>
        <v>0</v>
      </c>
      <c r="AW2" s="11"/>
      <c r="AX2" s="9">
        <f>+AW2*$A$2/100*$C$2/100*$G$2</f>
        <v>0</v>
      </c>
      <c r="AY2" s="11"/>
      <c r="AZ2" s="9">
        <f>+AY2*$A$2/100*$C$2/100*$G$2</f>
        <v>0</v>
      </c>
      <c r="BA2" s="11"/>
      <c r="BB2" s="9">
        <f>+BA2*$A$2/100*$C$2/100*$G$2</f>
        <v>0</v>
      </c>
      <c r="BC2" s="10"/>
      <c r="BD2" s="9">
        <f>+BC2*$A$2/100*$C$2/100*$G$2</f>
        <v>0</v>
      </c>
      <c r="BE2" s="10"/>
      <c r="BF2" s="9">
        <f>+BE2*$A$2/100*$C$2/100*$G$2</f>
        <v>0</v>
      </c>
    </row>
    <row r="3" spans="1:58" ht="12" customHeight="1">
      <c r="A3" s="192"/>
      <c r="B3" s="199"/>
      <c r="C3" s="183">
        <v>15</v>
      </c>
      <c r="D3" s="14" t="s">
        <v>56</v>
      </c>
      <c r="E3" s="15"/>
      <c r="F3" s="14"/>
      <c r="G3" s="16">
        <v>100</v>
      </c>
      <c r="H3" s="14"/>
      <c r="I3" s="15"/>
      <c r="J3" s="154"/>
      <c r="K3" s="150"/>
      <c r="L3" s="17">
        <f>+K3*$A$2/100*$C$3/100*$G$3</f>
        <v>0</v>
      </c>
      <c r="M3" s="131"/>
      <c r="N3" s="17">
        <f>+M3*$A$2/100*$C$3/100*$G$3</f>
        <v>0</v>
      </c>
      <c r="O3" s="19">
        <v>1</v>
      </c>
      <c r="P3" s="17">
        <f>+O3*$A$2/100*$C$3/100*$G$3</f>
        <v>3.75</v>
      </c>
      <c r="Q3" s="19"/>
      <c r="R3" s="17">
        <f>+Q3*$A$2/100*$C$3/100*$G$3</f>
        <v>0</v>
      </c>
      <c r="S3" s="20"/>
      <c r="T3" s="17">
        <f>+S3*$A$2/100*$C$3/100*$G$3</f>
        <v>0</v>
      </c>
      <c r="U3" s="19"/>
      <c r="V3" s="17">
        <f>+U3*$A$2/100*$C$3/100*$G$3</f>
        <v>0</v>
      </c>
      <c r="W3" s="20">
        <v>1</v>
      </c>
      <c r="X3" s="17">
        <f>+W3*$A$2/100*$C$3/100*$G$3</f>
        <v>3.75</v>
      </c>
      <c r="Y3" s="19"/>
      <c r="Z3" s="17">
        <f>+Y3*$A$2/100*$C$3/100*$G$3</f>
        <v>0</v>
      </c>
      <c r="AA3" s="19"/>
      <c r="AB3" s="17">
        <f>+AA3*$A$2/100*$C$3/100*$G$3</f>
        <v>0</v>
      </c>
      <c r="AC3" s="131">
        <v>1</v>
      </c>
      <c r="AD3" s="17">
        <f>+AC3*$A$2/100*$C$3/100*$G$3</f>
        <v>3.75</v>
      </c>
      <c r="AE3" s="20"/>
      <c r="AF3" s="17">
        <f>+AE3*$A$2/100*$C$3/100*$G$3</f>
        <v>0</v>
      </c>
      <c r="AG3" s="20">
        <v>1</v>
      </c>
      <c r="AH3" s="17">
        <f>+AG3*$A$2/100*$C$3/100*$G$3</f>
        <v>3.75</v>
      </c>
      <c r="AI3" s="19"/>
      <c r="AJ3" s="17">
        <f>+AI3*$A$2/100*$C$3/100*$G$3</f>
        <v>0</v>
      </c>
      <c r="AK3" s="31">
        <v>1</v>
      </c>
      <c r="AL3" s="17">
        <f>+AK3*$A$2/100*$C$3/100*$G$3</f>
        <v>3.75</v>
      </c>
      <c r="AM3" s="19"/>
      <c r="AN3" s="17">
        <f>+AM3*$A$2/100*$C$3/100*$G$3</f>
        <v>0</v>
      </c>
      <c r="AO3" s="20"/>
      <c r="AP3" s="17">
        <f>+AO3*$A$2/100*$C$3/100*$G$3</f>
        <v>0</v>
      </c>
      <c r="AQ3" s="19">
        <v>1</v>
      </c>
      <c r="AR3" s="17">
        <f>+AQ3*$A$2/100*$C$3/100*$G$3</f>
        <v>3.75</v>
      </c>
      <c r="AS3" s="19">
        <v>1</v>
      </c>
      <c r="AT3" s="17">
        <f>+AS3*$A$2/100*$C$3/100*$G$3</f>
        <v>3.75</v>
      </c>
      <c r="AU3" s="20">
        <v>1</v>
      </c>
      <c r="AV3" s="17">
        <f>+AU3*$A$2/100*$C$3/100*$G$3</f>
        <v>3.75</v>
      </c>
      <c r="AW3" s="19">
        <v>1</v>
      </c>
      <c r="AX3" s="17">
        <f>+AW3*$A$2/100*$C$3/100*$G$3</f>
        <v>3.75</v>
      </c>
      <c r="AY3" s="20">
        <v>1</v>
      </c>
      <c r="AZ3" s="17">
        <f>+AY3*$A$2/100*$C$3/100*$G$3</f>
        <v>3.75</v>
      </c>
      <c r="BA3" s="19">
        <v>1</v>
      </c>
      <c r="BB3" s="17">
        <f>+BA3*$A$2/100*$C$3/100*$G$3</f>
        <v>3.75</v>
      </c>
      <c r="BC3" s="20">
        <v>1</v>
      </c>
      <c r="BD3" s="17">
        <f>+BC3*$A$2/100*$C$3/100*$G$3</f>
        <v>3.75</v>
      </c>
      <c r="BE3" s="20">
        <v>1</v>
      </c>
      <c r="BF3" s="17">
        <f>+BE3*$A$2/100*$C$3/100*$G$3</f>
        <v>3.75</v>
      </c>
    </row>
    <row r="4" spans="1:58" ht="12" customHeight="1">
      <c r="A4" s="192"/>
      <c r="B4" s="199"/>
      <c r="C4" s="183">
        <v>25</v>
      </c>
      <c r="D4" s="14" t="s">
        <v>52</v>
      </c>
      <c r="E4" s="15"/>
      <c r="F4" s="14"/>
      <c r="G4" s="16">
        <v>100</v>
      </c>
      <c r="H4" s="14"/>
      <c r="I4" s="15"/>
      <c r="J4" s="154"/>
      <c r="K4" s="150"/>
      <c r="L4" s="17">
        <f>+K4*$A$2/100*$C$4/100*$G$4</f>
        <v>0</v>
      </c>
      <c r="M4" s="131">
        <v>1</v>
      </c>
      <c r="N4" s="17">
        <f>+M4*$A$2/100*$C$4/100*$G$4</f>
        <v>6.25</v>
      </c>
      <c r="O4" s="19"/>
      <c r="P4" s="17">
        <f>+O4*$A$2/100*$C$4/100*$G$4</f>
        <v>0</v>
      </c>
      <c r="Q4" s="19"/>
      <c r="R4" s="17">
        <f>+Q4*$A$2/100*$C$4/100*$G$4</f>
        <v>0</v>
      </c>
      <c r="S4" s="20"/>
      <c r="T4" s="17">
        <f>+S4*$A$2/100*$C$4/100*$G$4</f>
        <v>0</v>
      </c>
      <c r="U4" s="19"/>
      <c r="V4" s="17">
        <f>+U4*$A$2/100*$C$4/100*$G$4</f>
        <v>0</v>
      </c>
      <c r="W4" s="20"/>
      <c r="X4" s="17">
        <f>+W4*$A$2/100*$C$4/100*$G$4</f>
        <v>0</v>
      </c>
      <c r="Y4" s="131"/>
      <c r="Z4" s="17">
        <f>+Y4*$A$2/100*$C$4/100*$G$4</f>
        <v>0</v>
      </c>
      <c r="AA4" s="19"/>
      <c r="AB4" s="17">
        <f>+AA4*$A$2/100*$C$4/100*$G$4</f>
        <v>0</v>
      </c>
      <c r="AC4" s="131"/>
      <c r="AD4" s="17">
        <f>+AC4*$A$2/100*$C$4/100*$G$4</f>
        <v>0</v>
      </c>
      <c r="AE4" s="20"/>
      <c r="AF4" s="17">
        <f>+AE4*$A$2/100*$C$4/100*$G$4</f>
        <v>0</v>
      </c>
      <c r="AG4" s="20"/>
      <c r="AH4" s="17">
        <f>+AG4*$A$2/100*$C$4/100*$G$4</f>
        <v>0</v>
      </c>
      <c r="AI4" s="19"/>
      <c r="AJ4" s="17">
        <f>+AI4*$A$2/100*$C$4/100*$G$4</f>
        <v>0</v>
      </c>
      <c r="AK4" s="31"/>
      <c r="AL4" s="17">
        <f>+AK4*$A$2/100*$C$4/100*$G$4</f>
        <v>0</v>
      </c>
      <c r="AM4" s="19"/>
      <c r="AN4" s="17">
        <f>+AM4*$A$2/100*$C$4/100*$G$4</f>
        <v>0</v>
      </c>
      <c r="AO4" s="19"/>
      <c r="AP4" s="17">
        <f>+AO4*$A$2/100*$C$4/100*$G$4</f>
        <v>0</v>
      </c>
      <c r="AQ4" s="18"/>
      <c r="AR4" s="17">
        <f>+AQ4*$A$2/100*$C$4/100*$G$4</f>
        <v>0</v>
      </c>
      <c r="AS4" s="19"/>
      <c r="AT4" s="17">
        <f>+AS4*$A$2/100*$C$4/100*$G$4</f>
        <v>0</v>
      </c>
      <c r="AU4" s="20"/>
      <c r="AV4" s="17">
        <f>+AU4*$A$2/100*$C$4/100*$G$4</f>
        <v>0</v>
      </c>
      <c r="AW4" s="19"/>
      <c r="AX4" s="17">
        <f>+AW4*$A$2/100*$C$4/100*$G$4</f>
        <v>0</v>
      </c>
      <c r="AY4" s="19"/>
      <c r="AZ4" s="17">
        <f>+AY4*$A$2/100*$C$4/100*$G$4</f>
        <v>0</v>
      </c>
      <c r="BA4" s="19"/>
      <c r="BB4" s="17">
        <f>+BA4*$A$2/100*$C$4/100*$G$4</f>
        <v>0</v>
      </c>
      <c r="BC4" s="20"/>
      <c r="BD4" s="17">
        <f>+BC4*$A$2/100*$C$4/100*$G$4</f>
        <v>0</v>
      </c>
      <c r="BE4" s="20"/>
      <c r="BF4" s="17">
        <f>+BE4*$A$2/100*$C$4/100*$G$4</f>
        <v>0</v>
      </c>
    </row>
    <row r="5" spans="1:58" ht="12" customHeight="1">
      <c r="A5" s="192"/>
      <c r="B5" s="199"/>
      <c r="C5" s="183">
        <v>20</v>
      </c>
      <c r="D5" s="14" t="s">
        <v>51</v>
      </c>
      <c r="E5" s="15"/>
      <c r="F5" s="14"/>
      <c r="G5" s="16">
        <v>100</v>
      </c>
      <c r="H5" s="14"/>
      <c r="I5" s="15"/>
      <c r="J5" s="154"/>
      <c r="K5" s="150">
        <v>1</v>
      </c>
      <c r="L5" s="17">
        <f>+K5*$A$2/100*$C$5/100*$G$5</f>
        <v>5</v>
      </c>
      <c r="M5" s="131"/>
      <c r="N5" s="17">
        <f>+M5*$A$2/100*$C$5/100*$G$5</f>
        <v>0</v>
      </c>
      <c r="O5" s="19"/>
      <c r="P5" s="17">
        <f>+O5*$A$2/100*$C$5/100*$G$5</f>
        <v>0</v>
      </c>
      <c r="Q5" s="19"/>
      <c r="R5" s="17">
        <f>+Q5*$A$2/100*$C$5/100*$G$5</f>
        <v>0</v>
      </c>
      <c r="S5" s="20"/>
      <c r="T5" s="17">
        <f>+S5*$A$2/100*$C$5/100*$G$5</f>
        <v>0</v>
      </c>
      <c r="U5" s="19">
        <v>1</v>
      </c>
      <c r="V5" s="17">
        <f>+U5*$A$2/100*$C$5/100*$G$5</f>
        <v>5</v>
      </c>
      <c r="W5" s="20"/>
      <c r="X5" s="17">
        <f>+W5*$A$2/100*$C$5/100*$G$5</f>
        <v>0</v>
      </c>
      <c r="Y5" s="131">
        <v>1</v>
      </c>
      <c r="Z5" s="17">
        <f>+Y5*$A$2/100*$C$5/100*$G$5</f>
        <v>5</v>
      </c>
      <c r="AA5" s="19"/>
      <c r="AB5" s="17">
        <f>+AA5*$A$2/100*$C$5/100*$G$5</f>
        <v>0</v>
      </c>
      <c r="AC5" s="131"/>
      <c r="AD5" s="17">
        <f>+AC5*$A$2/100*$C$5/100*$G$5</f>
        <v>0</v>
      </c>
      <c r="AE5" s="20">
        <v>1</v>
      </c>
      <c r="AF5" s="17">
        <f>+AE5*$A$2/100*$C$5/100*$G$5</f>
        <v>5</v>
      </c>
      <c r="AG5" s="20"/>
      <c r="AH5" s="17">
        <f>+AG5*$A$2/100*$C$5/100*$G$5</f>
        <v>0</v>
      </c>
      <c r="AI5" s="19"/>
      <c r="AJ5" s="17">
        <f>+AI5*$A$2/100*$C$5/100*$G$5</f>
        <v>0</v>
      </c>
      <c r="AK5" s="31"/>
      <c r="AL5" s="17">
        <f>+AK5*$A$2/100*$C$5/100*$G$5</f>
        <v>0</v>
      </c>
      <c r="AM5" s="19"/>
      <c r="AN5" s="17">
        <f>+AM5*$A$2/100*$C$5/100*$G$5</f>
        <v>0</v>
      </c>
      <c r="AO5" s="19"/>
      <c r="AP5" s="17">
        <f>+AO5*$A$2/100*$C$5/100*$G$5</f>
        <v>0</v>
      </c>
      <c r="AQ5" s="18"/>
      <c r="AR5" s="17">
        <f>+AQ5*$A$2/100*$C$5/100*$G$5</f>
        <v>0</v>
      </c>
      <c r="AS5" s="19"/>
      <c r="AT5" s="17">
        <f>+AS5*$A$2/100*$C$5/100*$G$5</f>
        <v>0</v>
      </c>
      <c r="AU5" s="20"/>
      <c r="AV5" s="17">
        <f>+AU5*$A$2/100*$C$5/100*$G$5</f>
        <v>0</v>
      </c>
      <c r="AW5" s="19"/>
      <c r="AX5" s="17">
        <f>+AW5*$A$2/100*$C$5/100*$G$5</f>
        <v>0</v>
      </c>
      <c r="AY5" s="19"/>
      <c r="AZ5" s="17">
        <f>+AY5*$A$2/100*$C$5/100*$G$5</f>
        <v>0</v>
      </c>
      <c r="BA5" s="19"/>
      <c r="BB5" s="17">
        <f>+BA5*$A$2/100*$C$5/100*$G$5</f>
        <v>0</v>
      </c>
      <c r="BC5" s="20"/>
      <c r="BD5" s="17">
        <f>+BC5*$A$2/100*$C$5/100*$G$5</f>
        <v>0</v>
      </c>
      <c r="BE5" s="20"/>
      <c r="BF5" s="17">
        <f>+BE5*$A$2/100*$C$5/100*$G$5</f>
        <v>0</v>
      </c>
    </row>
    <row r="6" spans="1:58" ht="12" customHeight="1">
      <c r="A6" s="192"/>
      <c r="B6" s="199"/>
      <c r="C6" s="183">
        <v>8</v>
      </c>
      <c r="D6" s="14" t="s">
        <v>61</v>
      </c>
      <c r="E6" s="15"/>
      <c r="F6" s="14"/>
      <c r="G6" s="16">
        <v>100</v>
      </c>
      <c r="H6" s="14"/>
      <c r="I6" s="15"/>
      <c r="J6" s="154"/>
      <c r="K6" s="150"/>
      <c r="L6" s="17">
        <f>+K6*$A$2/100*$C$6/100*$G$6</f>
        <v>0</v>
      </c>
      <c r="M6" s="131"/>
      <c r="N6" s="17">
        <f>+M6*$A$2/100*$C$6/100*$G$6</f>
        <v>0</v>
      </c>
      <c r="O6" s="19"/>
      <c r="P6" s="17">
        <f>+O6*$A$2/100*$C$6/100*$G$6</f>
        <v>0</v>
      </c>
      <c r="Q6" s="19">
        <v>1</v>
      </c>
      <c r="R6" s="17">
        <f>+Q6*$A$2/100*$C$6/100*$G$6</f>
        <v>2</v>
      </c>
      <c r="S6" s="20">
        <v>1</v>
      </c>
      <c r="T6" s="17">
        <f>+S6*$A$2/100*$C$6/100*$G$6</f>
        <v>2</v>
      </c>
      <c r="U6" s="19"/>
      <c r="V6" s="17">
        <f>+U6*$A$2/100*$C$6/100*$G$6</f>
        <v>0</v>
      </c>
      <c r="W6" s="20"/>
      <c r="X6" s="17">
        <f>+W6*$A$2/100*$C$6/100*$G$6</f>
        <v>0</v>
      </c>
      <c r="Y6" s="131"/>
      <c r="Z6" s="17">
        <f>+Y6*$A$2/100*$C$6/100*$G$6</f>
        <v>0</v>
      </c>
      <c r="AA6" s="19"/>
      <c r="AB6" s="17">
        <f>+AA6*$A$2/100*$C$6/100*$G$6</f>
        <v>0</v>
      </c>
      <c r="AC6" s="131"/>
      <c r="AD6" s="17">
        <f>+AC6*$A$2/100*$C$6/100*$G$6</f>
        <v>0</v>
      </c>
      <c r="AE6" s="20"/>
      <c r="AF6" s="17">
        <f>+AE6*$A$2/100*$C$6/100*$G$6</f>
        <v>0</v>
      </c>
      <c r="AG6" s="20"/>
      <c r="AH6" s="17">
        <f>+AG6*$A$2/100*$C$6/100*$G$6</f>
        <v>0</v>
      </c>
      <c r="AI6" s="19"/>
      <c r="AJ6" s="17">
        <f>+AI6*$A$2/100*$C$6/100*$G$6</f>
        <v>0</v>
      </c>
      <c r="AK6" s="31"/>
      <c r="AL6" s="17">
        <f>+AK6*$A$2/100*$C$6/100*$G$6</f>
        <v>0</v>
      </c>
      <c r="AM6" s="19"/>
      <c r="AN6" s="17">
        <f>+AM6*$A$2/100*$C$6/100*$G$6</f>
        <v>0</v>
      </c>
      <c r="AO6" s="20"/>
      <c r="AP6" s="17">
        <f>+AO6*$A$2/100*$C$6/100*$G$6</f>
        <v>0</v>
      </c>
      <c r="AQ6" s="18"/>
      <c r="AR6" s="17">
        <f>+AQ6*$A$2/100*$C$6/100*$G$6</f>
        <v>0</v>
      </c>
      <c r="AS6" s="19"/>
      <c r="AT6" s="17">
        <f>+AS6*$A$2/100*$C$6/100*$G$6</f>
        <v>0</v>
      </c>
      <c r="AU6" s="20"/>
      <c r="AV6" s="17">
        <f>+AU6*$A$2/100*$C$6/100*$G$6</f>
        <v>0</v>
      </c>
      <c r="AW6" s="19"/>
      <c r="AX6" s="17">
        <f>+AW6*$A$2/100*$C$6/100*$G$6</f>
        <v>0</v>
      </c>
      <c r="AY6" s="20"/>
      <c r="AZ6" s="17">
        <f>+AY6*$A$2/100*$C$6/100*$G$6</f>
        <v>0</v>
      </c>
      <c r="BA6" s="19"/>
      <c r="BB6" s="17">
        <f>+BA6*$A$2/100*$C$6/100*$G$6</f>
        <v>0</v>
      </c>
      <c r="BC6" s="20"/>
      <c r="BD6" s="17">
        <f>+BC6*$A$2/100*$C$6/100*$G$6</f>
        <v>0</v>
      </c>
      <c r="BE6" s="20"/>
      <c r="BF6" s="17">
        <f>+BE6*$A$2/100*$C$6/100*$G$6</f>
        <v>0</v>
      </c>
    </row>
    <row r="7" spans="1:58" ht="12" customHeight="1" thickBot="1">
      <c r="A7" s="193"/>
      <c r="B7" s="199"/>
      <c r="C7" s="200"/>
      <c r="D7" s="200"/>
      <c r="E7" s="200"/>
      <c r="F7" s="200"/>
      <c r="G7" s="200"/>
      <c r="H7" s="200"/>
      <c r="I7" s="201"/>
      <c r="J7" s="155" t="s">
        <v>3</v>
      </c>
      <c r="K7" s="110"/>
      <c r="L7" s="109">
        <f>SUM(L2:L6)</f>
        <v>5</v>
      </c>
      <c r="M7" s="111"/>
      <c r="N7" s="109">
        <f>SUM(N2:N6)</f>
        <v>6.25</v>
      </c>
      <c r="O7" s="112"/>
      <c r="P7" s="109">
        <f>SUM(P2:P6)</f>
        <v>3.75</v>
      </c>
      <c r="Q7" s="112"/>
      <c r="R7" s="109">
        <f>SUM(R2:R6)</f>
        <v>2</v>
      </c>
      <c r="S7" s="113"/>
      <c r="T7" s="109">
        <f>SUM(T2:T6)</f>
        <v>2</v>
      </c>
      <c r="U7" s="112"/>
      <c r="V7" s="109">
        <f>SUM(V2:V6)</f>
        <v>5</v>
      </c>
      <c r="W7" s="113"/>
      <c r="X7" s="109">
        <f>SUM(X2:X6)</f>
        <v>3.75</v>
      </c>
      <c r="Y7" s="111"/>
      <c r="Z7" s="109">
        <f>SUM(Z2:Z6)</f>
        <v>5</v>
      </c>
      <c r="AA7" s="112"/>
      <c r="AB7" s="109">
        <f>SUM(AB2:AB6)</f>
        <v>8</v>
      </c>
      <c r="AC7" s="111"/>
      <c r="AD7" s="109">
        <f>SUM(AD2:AD6)</f>
        <v>3.75</v>
      </c>
      <c r="AE7" s="113"/>
      <c r="AF7" s="109">
        <f>SUM(AF2:AF6)</f>
        <v>5</v>
      </c>
      <c r="AG7" s="116"/>
      <c r="AH7" s="109">
        <f>SUM(AH2:AH6)</f>
        <v>3.75</v>
      </c>
      <c r="AI7" s="112"/>
      <c r="AJ7" s="109">
        <f>SUM(AJ2:AJ6)</f>
        <v>8</v>
      </c>
      <c r="AK7" s="122"/>
      <c r="AL7" s="109">
        <f>SUM(AL2:AL6)</f>
        <v>3.75</v>
      </c>
      <c r="AM7" s="111"/>
      <c r="AN7" s="109">
        <f>SUM(AN2:AN6)</f>
        <v>8</v>
      </c>
      <c r="AO7" s="121"/>
      <c r="AP7" s="109">
        <f>SUM(AP2:AP6)</f>
        <v>8</v>
      </c>
      <c r="AQ7" s="110"/>
      <c r="AR7" s="109">
        <f>SUM(AR2:AR6)</f>
        <v>3.75</v>
      </c>
      <c r="AS7" s="112"/>
      <c r="AT7" s="109">
        <f>SUM(AT2:AT6)</f>
        <v>3.75</v>
      </c>
      <c r="AU7" s="113"/>
      <c r="AV7" s="109">
        <f>SUM(AV2:AV6)</f>
        <v>3.75</v>
      </c>
      <c r="AW7" s="112"/>
      <c r="AX7" s="109">
        <f>SUM(AX2:AX6)</f>
        <v>3.75</v>
      </c>
      <c r="AY7" s="121"/>
      <c r="AZ7" s="109">
        <f>SUM(AZ2:AZ6)</f>
        <v>3.75</v>
      </c>
      <c r="BA7" s="112"/>
      <c r="BB7" s="109">
        <f>SUM(BB2:BB6)</f>
        <v>3.75</v>
      </c>
      <c r="BC7" s="113"/>
      <c r="BD7" s="109">
        <f>SUM(BD2:BD6)</f>
        <v>3.75</v>
      </c>
      <c r="BE7" s="113"/>
      <c r="BF7" s="109">
        <f>SUM(BF2:BF6)</f>
        <v>3.75</v>
      </c>
    </row>
    <row r="8" spans="1:58" ht="12" customHeight="1" thickBot="1">
      <c r="A8" s="191">
        <v>25</v>
      </c>
      <c r="B8" s="199" t="s">
        <v>4</v>
      </c>
      <c r="C8" s="188">
        <v>33</v>
      </c>
      <c r="D8" s="68" t="s">
        <v>5</v>
      </c>
      <c r="E8" s="69"/>
      <c r="F8" s="68"/>
      <c r="G8" s="70"/>
      <c r="H8" s="68"/>
      <c r="I8" s="71"/>
      <c r="J8" s="156" t="s">
        <v>6</v>
      </c>
      <c r="K8" s="190">
        <v>5</v>
      </c>
      <c r="L8" s="72">
        <f>+K8*$A$8/100*$C$8/100</f>
        <v>0.4125</v>
      </c>
      <c r="M8" s="75">
        <v>32</v>
      </c>
      <c r="N8" s="72">
        <f>+M8*$A$8/100*$C$8/100</f>
        <v>2.64</v>
      </c>
      <c r="O8" s="75">
        <v>8</v>
      </c>
      <c r="P8" s="72">
        <f>+O8*$A$8/100*$C$8/100</f>
        <v>0.66</v>
      </c>
      <c r="Q8" s="75">
        <v>23</v>
      </c>
      <c r="R8" s="72">
        <f>+Q8*$A$8/100*$C$8/100</f>
        <v>1.8975</v>
      </c>
      <c r="S8" s="189">
        <v>23</v>
      </c>
      <c r="T8" s="72">
        <f>+S8*$A$8/100*$C$8/100</f>
        <v>1.8975</v>
      </c>
      <c r="U8" s="75">
        <v>13</v>
      </c>
      <c r="V8" s="72">
        <f>+U8*$A$8/100*$C$8/100</f>
        <v>1.0725</v>
      </c>
      <c r="W8" s="73">
        <v>5</v>
      </c>
      <c r="X8" s="74">
        <f>+W8*$A$8/100*$C$8/100</f>
        <v>0.4125</v>
      </c>
      <c r="Y8" s="75">
        <v>5</v>
      </c>
      <c r="Z8" s="72">
        <f>+Y8*$A$8/100*$C$8/100</f>
        <v>0.4125</v>
      </c>
      <c r="AA8" s="75">
        <v>7</v>
      </c>
      <c r="AB8" s="72">
        <f>+AA8*$A$8/100*$C$8/100</f>
        <v>0.5775</v>
      </c>
      <c r="AC8" s="75">
        <v>6</v>
      </c>
      <c r="AD8" s="72">
        <f>+AC8*$A$8/100*$C$8/100</f>
        <v>0.495</v>
      </c>
      <c r="AE8" s="73">
        <v>19</v>
      </c>
      <c r="AF8" s="72">
        <f>+AE8*$A$8/100*$C$8/100</f>
        <v>1.5675</v>
      </c>
      <c r="AG8" s="73">
        <v>17</v>
      </c>
      <c r="AH8" s="74">
        <f>+AG8*$A$8/100*$C$8/100</f>
        <v>1.4025</v>
      </c>
      <c r="AI8" s="75">
        <v>21</v>
      </c>
      <c r="AJ8" s="72">
        <f>+AI8*$A$8/100*$C$8/100</f>
        <v>1.7325</v>
      </c>
      <c r="AK8" s="53">
        <v>5</v>
      </c>
      <c r="AL8" s="72">
        <f>+AK8*$A$8/100*$C$8/100</f>
        <v>0.4125</v>
      </c>
      <c r="AM8" s="75">
        <v>11</v>
      </c>
      <c r="AN8" s="72">
        <f>+AM8*$A$8/100*$C$8/100</f>
        <v>0.9075</v>
      </c>
      <c r="AO8" s="75">
        <v>14</v>
      </c>
      <c r="AP8" s="72">
        <f>+AO8*$A$8/100*$C$8/100</f>
        <v>1.155</v>
      </c>
      <c r="AQ8" s="53">
        <v>48</v>
      </c>
      <c r="AR8" s="72">
        <f>+AQ8*$A$8/100*$C$8/100</f>
        <v>3.96</v>
      </c>
      <c r="AS8" s="75">
        <v>6</v>
      </c>
      <c r="AT8" s="72">
        <f>+AS8*$A$8/100*$C$8/100</f>
        <v>0.495</v>
      </c>
      <c r="AU8" s="73">
        <v>14</v>
      </c>
      <c r="AV8" s="72">
        <f>+AU8*$A$8/100*$C$8/100</f>
        <v>1.155</v>
      </c>
      <c r="AW8" s="75">
        <v>14</v>
      </c>
      <c r="AX8" s="72">
        <f>+AW8*$A$8/100*$C$8/100</f>
        <v>1.155</v>
      </c>
      <c r="AY8" s="75">
        <v>22</v>
      </c>
      <c r="AZ8" s="72">
        <f>+AY8*$A$8/100*$C$8/100</f>
        <v>1.815</v>
      </c>
      <c r="BA8" s="75">
        <v>9</v>
      </c>
      <c r="BB8" s="72">
        <f>+BA8*$A$8/100*$C$8/100</f>
        <v>0.7425</v>
      </c>
      <c r="BC8" s="73">
        <v>17</v>
      </c>
      <c r="BD8" s="72">
        <f>+BC8*$A$8/100*$C$8/100</f>
        <v>1.4025</v>
      </c>
      <c r="BE8" s="73">
        <v>9</v>
      </c>
      <c r="BF8" s="72">
        <f>+BE8*$A$8/100*$C$8/100</f>
        <v>0.7425</v>
      </c>
    </row>
    <row r="9" spans="1:58" s="22" customFormat="1" ht="12" customHeight="1">
      <c r="A9" s="192"/>
      <c r="B9" s="199"/>
      <c r="C9" s="182">
        <v>28</v>
      </c>
      <c r="D9" s="23" t="s">
        <v>7</v>
      </c>
      <c r="E9" s="25">
        <v>10</v>
      </c>
      <c r="F9" s="23" t="s">
        <v>8</v>
      </c>
      <c r="G9" s="24">
        <v>322</v>
      </c>
      <c r="H9" s="23"/>
      <c r="I9" s="25"/>
      <c r="J9" s="157" t="s">
        <v>9</v>
      </c>
      <c r="K9" s="10"/>
      <c r="L9" s="13">
        <f>+K9*$A$8/100*$C$9/100*$E$9/100*$G$9/100</f>
        <v>0</v>
      </c>
      <c r="M9" s="11">
        <v>23.1</v>
      </c>
      <c r="N9" s="9">
        <f>+M9*$A$8/100*$C$9/100*$E$9/100*$G$9/100</f>
        <v>0.5206740000000001</v>
      </c>
      <c r="O9" s="81">
        <v>6.3</v>
      </c>
      <c r="P9" s="9">
        <f>+O9*$A$8/100*$C$9/100*$E$9/100*$G$9/100</f>
        <v>0.14200200000000002</v>
      </c>
      <c r="Q9" s="81">
        <v>36.8</v>
      </c>
      <c r="R9" s="9">
        <f>+Q9*$A$8/100*$C$9/100*$E$9/100*$G$9/100</f>
        <v>0.829472</v>
      </c>
      <c r="S9" s="10">
        <v>36.8</v>
      </c>
      <c r="T9" s="9">
        <f>+S9*$A$8/100*$C$9/100*$E$9/100*$G$9/100</f>
        <v>0.829472</v>
      </c>
      <c r="U9" s="82">
        <v>14.3</v>
      </c>
      <c r="V9" s="9">
        <f>+U9*$A$8/100*$C$9/100*$E$9/100*$G$9/100</f>
        <v>0.32232200000000005</v>
      </c>
      <c r="W9" s="10">
        <v>12.5</v>
      </c>
      <c r="X9" s="13">
        <f>+W9*$A$8/100*$C$9/100*$E$9/100*$G$9/100</f>
        <v>0.28174999999999994</v>
      </c>
      <c r="Y9" s="11">
        <v>8.2</v>
      </c>
      <c r="Z9" s="9">
        <f>+Y9*$A$8/100*$C$9/100*$E$9/100*$G$9/100</f>
        <v>0.18482799999999996</v>
      </c>
      <c r="AA9" s="81"/>
      <c r="AB9" s="9">
        <f>+AA9*$A$8/100*$C$9/100*$E$9/100*$G$9/100</f>
        <v>0</v>
      </c>
      <c r="AC9" s="11">
        <v>25</v>
      </c>
      <c r="AD9" s="9">
        <f>+AC9*$A$8/100*$C$9/100*$E$9/100*$G$9/100</f>
        <v>0.5634999999999999</v>
      </c>
      <c r="AE9" s="82">
        <v>7.7</v>
      </c>
      <c r="AF9" s="9">
        <f>+AE9*$A$8/100*$C$9/100*$E$9/100*$G$9/100</f>
        <v>0.17355800000000002</v>
      </c>
      <c r="AG9" s="10"/>
      <c r="AH9" s="13">
        <f>+AG9*$A$8/100*$C$9/100*$E$9/100*$G$9/100</f>
        <v>0</v>
      </c>
      <c r="AI9" s="81">
        <v>7.6</v>
      </c>
      <c r="AJ9" s="9">
        <f>+AI9*$A$8/100*$C$9/100*$E$9/100*$G$9/100</f>
        <v>0.17130399999999998</v>
      </c>
      <c r="AK9" s="12"/>
      <c r="AL9" s="9">
        <f>+AK9*$A$8/100*$C$9/100*$E$9/100*$G$9/100</f>
        <v>0</v>
      </c>
      <c r="AM9" s="11">
        <v>21.4</v>
      </c>
      <c r="AN9" s="9">
        <f>+AM9*$A$8/100*$C$9/100*$E$9/100*$G$9/100</f>
        <v>0.4823559999999999</v>
      </c>
      <c r="AO9" s="11">
        <v>16.7</v>
      </c>
      <c r="AP9" s="9">
        <f>+AO9*$A$8/100*$C$9/100*$E$9/100*$G$9/100</f>
        <v>0.3764179999999999</v>
      </c>
      <c r="AQ9" s="11"/>
      <c r="AR9" s="9">
        <f>+AQ9*$A$8/100*$C$9/100*$E$9/100*$G$9/100</f>
        <v>0</v>
      </c>
      <c r="AS9" s="11">
        <v>5.1</v>
      </c>
      <c r="AT9" s="9">
        <f>+AS9*$A$8/100*$C$9/100*$E$9/100*$G$9/100</f>
        <v>0.11495399999999999</v>
      </c>
      <c r="AU9" s="82">
        <v>3</v>
      </c>
      <c r="AV9" s="9">
        <f>+AU9*$A$8/100*$C$9/100*$E$9/100*$G$9/100</f>
        <v>0.06762</v>
      </c>
      <c r="AW9" s="11">
        <v>6.8</v>
      </c>
      <c r="AX9" s="9">
        <f>+AW9*$A$8/100*$C$9/100*$E$9/100*$G$9/100</f>
        <v>0.15327200000000002</v>
      </c>
      <c r="AY9" s="11"/>
      <c r="AZ9" s="9">
        <f>+AY9*$A$8/100*$C$9/100*$E$9/100*$G$9/100</f>
        <v>0</v>
      </c>
      <c r="BA9" s="11"/>
      <c r="BB9" s="9">
        <f>+BA9*$A$8/100*$C$9/100*$E$9/100*$G$9/100</f>
        <v>0</v>
      </c>
      <c r="BC9" s="10">
        <v>6</v>
      </c>
      <c r="BD9" s="9">
        <f>+BC9*$A$8/100*$C$9/100*$E$9/100*$G$9/100</f>
        <v>0.13524</v>
      </c>
      <c r="BE9" s="10">
        <v>6.7</v>
      </c>
      <c r="BF9" s="9">
        <f>+BE9*$A$8/100*$C$9/100*$E$9/100*$G$9/100</f>
        <v>0.15101799999999999</v>
      </c>
    </row>
    <row r="10" spans="1:58" ht="12" customHeight="1">
      <c r="A10" s="192"/>
      <c r="B10" s="199"/>
      <c r="C10" s="183"/>
      <c r="D10" s="26"/>
      <c r="E10" s="27">
        <v>25</v>
      </c>
      <c r="F10" s="26" t="s">
        <v>53</v>
      </c>
      <c r="G10" s="28">
        <v>322</v>
      </c>
      <c r="H10" s="26"/>
      <c r="I10" s="27"/>
      <c r="J10" s="158" t="s">
        <v>9</v>
      </c>
      <c r="K10" s="20">
        <v>1.7</v>
      </c>
      <c r="L10" s="21">
        <f>+K10*$A$8/100*$C$9/100*$E$10/100*$G$10/100</f>
        <v>0.09579500000000002</v>
      </c>
      <c r="M10" s="19"/>
      <c r="N10" s="17">
        <f>+M10*$A$8/100*$C$9/100*$E$10/100*$G$10/100</f>
        <v>0</v>
      </c>
      <c r="O10" s="29">
        <v>10.9</v>
      </c>
      <c r="P10" s="17">
        <f>+O10*$A$8/100*$C$9/100*$E$10/100*$G$10/100</f>
        <v>0.6142150000000001</v>
      </c>
      <c r="Q10" s="29">
        <v>2.6</v>
      </c>
      <c r="R10" s="17">
        <f>+Q10*$A$8/100*$C$9/100*$E$10/100*$G$10/100</f>
        <v>0.14651</v>
      </c>
      <c r="S10" s="20">
        <v>2.6</v>
      </c>
      <c r="T10" s="17">
        <f>+S10*$A$8/100*$C$9/100*$E$10/100*$G$10/100</f>
        <v>0.14651</v>
      </c>
      <c r="U10" s="30"/>
      <c r="V10" s="17">
        <f>+U10*$A$8/100*$C$9/100*$E$10/100*$G$10/100</f>
        <v>0</v>
      </c>
      <c r="W10" s="20"/>
      <c r="X10" s="21">
        <f>+W10*$A$8/100*$C$9/100*$E$10/100*$G$10/100</f>
        <v>0</v>
      </c>
      <c r="Y10" s="19">
        <v>2.7</v>
      </c>
      <c r="Z10" s="17">
        <f>+Y10*$A$8/100*$C$9/100*$E$10/100*$G$10/100</f>
        <v>0.15214500000000003</v>
      </c>
      <c r="AA10" s="29"/>
      <c r="AB10" s="17">
        <f>+AA10*$A$8/100*$C$9/100*$E$10/100*$G$10/100</f>
        <v>0</v>
      </c>
      <c r="AC10" s="19">
        <v>8.3</v>
      </c>
      <c r="AD10" s="17">
        <f>+AC10*$A$8/100*$C$9/100*$E$10/100*$G$10/100</f>
        <v>0.46770500000000004</v>
      </c>
      <c r="AE10" s="30">
        <v>11.5</v>
      </c>
      <c r="AF10" s="17">
        <f>+AE10*$A$8/100*$C$9/100*$E$10/100*$G$10/100</f>
        <v>0.6480250000000001</v>
      </c>
      <c r="AG10" s="20"/>
      <c r="AH10" s="21">
        <f>+AG10*$A$8/100*$C$9/100*$E$10/100*$G$10/100</f>
        <v>0</v>
      </c>
      <c r="AI10" s="29">
        <v>2.53</v>
      </c>
      <c r="AJ10" s="17">
        <f>+AI10*$A$8/100*$C$9/100*$E$10/100*$G$10/100</f>
        <v>0.14256549999999998</v>
      </c>
      <c r="AK10" s="31"/>
      <c r="AL10" s="17">
        <f>+AK10*$A$8/100*$C$9/100*$E$10/100*$G$10/100</f>
        <v>0</v>
      </c>
      <c r="AM10" s="19">
        <v>14.3</v>
      </c>
      <c r="AN10" s="17">
        <f>+AM10*$A$8/100*$C$9/100*$E$10/100*$G$10/100</f>
        <v>0.8058050000000001</v>
      </c>
      <c r="AO10" s="19">
        <v>16.7</v>
      </c>
      <c r="AP10" s="17">
        <f>+AO10*$A$8/100*$C$9/100*$E$10/100*$G$10/100</f>
        <v>0.9410449999999999</v>
      </c>
      <c r="AQ10" s="19"/>
      <c r="AR10" s="17">
        <f>+AQ10*$A$8/100*$C$9/100*$E$10/100*$G$10/100</f>
        <v>0</v>
      </c>
      <c r="AS10" s="19"/>
      <c r="AT10" s="17">
        <f>+AS10*$A$8/100*$C$9/100*$E$10/100*$G$10/100</f>
        <v>0</v>
      </c>
      <c r="AU10" s="30">
        <v>3</v>
      </c>
      <c r="AV10" s="17">
        <f>+AU10*$A$8/100*$C$9/100*$E$10/100*$G$10/100</f>
        <v>0.16905</v>
      </c>
      <c r="AW10" s="19">
        <v>2.7</v>
      </c>
      <c r="AX10" s="17">
        <f>+AW10*$A$8/100*$C$9/100*$E$10/100*$G$10/100</f>
        <v>0.15214500000000003</v>
      </c>
      <c r="AY10" s="19">
        <v>3.3</v>
      </c>
      <c r="AZ10" s="17">
        <f>+AY10*$A$8/100*$C$9/100*$E$10/100*$G$10/100</f>
        <v>0.18595499999999998</v>
      </c>
      <c r="BA10" s="19">
        <v>1.9</v>
      </c>
      <c r="BB10" s="17">
        <f>+BA10*$A$8/100*$C$9/100*$E$10/100*$G$10/100</f>
        <v>0.10706499999999998</v>
      </c>
      <c r="BC10" s="20">
        <v>13.4</v>
      </c>
      <c r="BD10" s="17">
        <f>+BC10*$A$8/100*$C$9/100*$E$10/100*$G$10/100</f>
        <v>0.75509</v>
      </c>
      <c r="BE10" s="20"/>
      <c r="BF10" s="17">
        <f>+BE10*$A$8/100*$C$9/100*$E$10/100*$G$10/100</f>
        <v>0</v>
      </c>
    </row>
    <row r="11" spans="1:58" ht="12" customHeight="1">
      <c r="A11" s="192"/>
      <c r="B11" s="199"/>
      <c r="C11" s="183"/>
      <c r="D11" s="26"/>
      <c r="E11" s="27">
        <v>30</v>
      </c>
      <c r="F11" s="26" t="s">
        <v>10</v>
      </c>
      <c r="G11" s="28">
        <v>161</v>
      </c>
      <c r="H11" s="26"/>
      <c r="I11" s="27"/>
      <c r="J11" s="158" t="s">
        <v>9</v>
      </c>
      <c r="K11" s="20">
        <v>6.9</v>
      </c>
      <c r="L11" s="21">
        <f>+K11*$A$8/100*$C$9/100*$E$11/100*$G$11/100</f>
        <v>0.23328900000000005</v>
      </c>
      <c r="M11" s="19">
        <v>15.4</v>
      </c>
      <c r="N11" s="17">
        <f>+M11*$A$8/100*$C$9/100*$E$11/100*$G$11/100</f>
        <v>0.5206740000000001</v>
      </c>
      <c r="O11" s="29">
        <v>7.8</v>
      </c>
      <c r="P11" s="17">
        <f>+O11*$A$8/100*$C$9/100*$E$11/100*$G$11/100</f>
        <v>0.26371800000000006</v>
      </c>
      <c r="Q11" s="29">
        <v>5.3</v>
      </c>
      <c r="R11" s="17">
        <f>+Q11*$A$8/100*$C$9/100*$E$11/100*$G$11/100</f>
        <v>0.179193</v>
      </c>
      <c r="S11" s="20">
        <v>5.3</v>
      </c>
      <c r="T11" s="17">
        <f>+S11*$A$8/100*$C$9/100*$E$11/100*$G$11/100</f>
        <v>0.179193</v>
      </c>
      <c r="U11" s="30">
        <v>3.6</v>
      </c>
      <c r="V11" s="17">
        <f>+U11*$A$8/100*$C$9/100*$E$11/100*$G$11/100</f>
        <v>0.12171599999999999</v>
      </c>
      <c r="W11" s="20">
        <v>2.1</v>
      </c>
      <c r="X11" s="21">
        <f>+W11*$A$8/100*$C$9/100*$E$11/100*$G$11/100</f>
        <v>0.07100100000000001</v>
      </c>
      <c r="Y11" s="19">
        <v>4.1</v>
      </c>
      <c r="Z11" s="17">
        <f>+Y11*$A$8/100*$C$9/100*$E$11/100*$G$11/100</f>
        <v>0.138621</v>
      </c>
      <c r="AA11" s="29">
        <v>4.1</v>
      </c>
      <c r="AB11" s="17">
        <f>+AA11*$A$8/100*$C$9/100*$E$11/100*$G$11/100</f>
        <v>0.138621</v>
      </c>
      <c r="AC11" s="19">
        <v>4.2</v>
      </c>
      <c r="AD11" s="17">
        <f>+AC11*$A$8/100*$C$9/100*$E$11/100*$G$11/100</f>
        <v>0.14200200000000002</v>
      </c>
      <c r="AE11" s="30">
        <v>3.8</v>
      </c>
      <c r="AF11" s="17">
        <f>+AE11*$A$8/100*$C$9/100*$E$11/100*$G$11/100</f>
        <v>0.12847799999999998</v>
      </c>
      <c r="AG11" s="20">
        <v>2.2</v>
      </c>
      <c r="AH11" s="21">
        <f>+AG11*$A$8/100*$C$9/100*$E$11/100*$G$11/100</f>
        <v>0.07438200000000002</v>
      </c>
      <c r="AI11" s="29">
        <v>5</v>
      </c>
      <c r="AJ11" s="17">
        <f>+AI11*$A$8/100*$C$9/100*$E$11/100*$G$11/100</f>
        <v>0.16905</v>
      </c>
      <c r="AK11" s="31"/>
      <c r="AL11" s="17">
        <f>+AK11*$A$8/100*$C$9/100*$E$11/100*$G$11/100</f>
        <v>0</v>
      </c>
      <c r="AM11" s="19">
        <v>2.4</v>
      </c>
      <c r="AN11" s="17">
        <f>+AM11*$A$8/100*$C$9/100*$E$11/100*$G$11/100</f>
        <v>0.081144</v>
      </c>
      <c r="AO11" s="19">
        <v>4.2</v>
      </c>
      <c r="AP11" s="17">
        <f>+AO11*$A$8/100*$C$9/100*$E$11/100*$G$11/100</f>
        <v>0.14200200000000002</v>
      </c>
      <c r="AQ11" s="19"/>
      <c r="AR11" s="17">
        <f>+AQ11*$A$8/100*$C$9/100*$E$11/100*$G$11/100</f>
        <v>0</v>
      </c>
      <c r="AS11" s="19">
        <v>5.1</v>
      </c>
      <c r="AT11" s="17">
        <f>+AS11*$A$8/100*$C$9/100*$E$11/100*$G$11/100</f>
        <v>0.17243099999999997</v>
      </c>
      <c r="AU11" s="30">
        <v>3</v>
      </c>
      <c r="AV11" s="17">
        <f>+AU11*$A$8/100*$C$9/100*$E$11/100*$G$11/100</f>
        <v>0.10143</v>
      </c>
      <c r="AW11" s="19">
        <v>5.4</v>
      </c>
      <c r="AX11" s="17">
        <f>+AW11*$A$8/100*$C$9/100*$E$11/100*$G$11/100</f>
        <v>0.18257400000000004</v>
      </c>
      <c r="AY11" s="19">
        <v>6.7</v>
      </c>
      <c r="AZ11" s="17">
        <f>+AY11*$A$8/100*$C$9/100*$E$11/100*$G$11/100</f>
        <v>0.226527</v>
      </c>
      <c r="BA11" s="19">
        <v>9.6</v>
      </c>
      <c r="BB11" s="17">
        <f>+BA11*$A$8/100*$C$9/100*$E$11/100*$G$11/100</f>
        <v>0.324576</v>
      </c>
      <c r="BC11" s="20">
        <v>7.5</v>
      </c>
      <c r="BD11" s="17">
        <f>+BC11*$A$8/100*$C$9/100*$E$11/100*$G$11/100</f>
        <v>0.253575</v>
      </c>
      <c r="BE11" s="20"/>
      <c r="BF11" s="17">
        <f>+BE11*$A$8/100*$C$9/100*$E$11/100*$G$11/100</f>
        <v>0</v>
      </c>
    </row>
    <row r="12" spans="1:58" ht="12" customHeight="1" thickBot="1">
      <c r="A12" s="192"/>
      <c r="B12" s="199"/>
      <c r="C12" s="184"/>
      <c r="D12" s="78"/>
      <c r="E12" s="79">
        <v>35</v>
      </c>
      <c r="F12" s="78" t="s">
        <v>11</v>
      </c>
      <c r="G12" s="80">
        <v>161</v>
      </c>
      <c r="H12" s="78"/>
      <c r="I12" s="79"/>
      <c r="J12" s="159" t="s">
        <v>9</v>
      </c>
      <c r="K12" s="5"/>
      <c r="L12" s="3">
        <f>+K12*$A$8/100*$C$9/100*$E$12/100*$G$12/100</f>
        <v>0</v>
      </c>
      <c r="M12" s="4"/>
      <c r="N12" s="2">
        <f>+M12*$A$8/100*$C$9/100*$E$12/100*$G$12/100</f>
        <v>0</v>
      </c>
      <c r="O12" s="32"/>
      <c r="P12" s="2">
        <f>+O12*$A$8/100*$C$9/100*$E$12/100*$G$12/100</f>
        <v>0</v>
      </c>
      <c r="Q12" s="32"/>
      <c r="R12" s="2">
        <f>+Q12*$A$8/100*$C$9/100*$E$12/100*$G$12/100</f>
        <v>0</v>
      </c>
      <c r="S12" s="5"/>
      <c r="T12" s="2">
        <f>+S12*$A$8/100*$C$9/100*$E$12/100*$G$12/100</f>
        <v>0</v>
      </c>
      <c r="U12" s="33">
        <v>14.3</v>
      </c>
      <c r="V12" s="2">
        <f>+U12*$A$8/100*$C$9/100*$E$12/100*$G$12/100</f>
        <v>0.5640635</v>
      </c>
      <c r="W12" s="5"/>
      <c r="X12" s="3">
        <f>+W12*$A$8/100*$C$9/100*$E$12/100*$G$12/100</f>
        <v>0</v>
      </c>
      <c r="Y12" s="4"/>
      <c r="Z12" s="2">
        <f>+Y12*$A$8/100*$C$9/100*$E$12/100*$G$12/100</f>
        <v>0</v>
      </c>
      <c r="AA12" s="32"/>
      <c r="AB12" s="2">
        <f>+AA12*$A$8/100*$C$9/100*$E$12/100*$G$12/100</f>
        <v>0</v>
      </c>
      <c r="AC12" s="4"/>
      <c r="AD12" s="2">
        <f>+AC12*$A$8/100*$C$9/100*$E$12/100*$G$12/100</f>
        <v>0</v>
      </c>
      <c r="AE12" s="33"/>
      <c r="AF12" s="2">
        <f>+AE12*$A$8/100*$C$9/100*$E$12/100*$G$12/100</f>
        <v>0</v>
      </c>
      <c r="AG12" s="5">
        <v>2.2</v>
      </c>
      <c r="AH12" s="3">
        <f>+AG12*$A$8/100*$C$9/100*$E$12/100*$G$12/100</f>
        <v>0.08677900000000001</v>
      </c>
      <c r="AI12" s="32"/>
      <c r="AJ12" s="2">
        <f>+AI12*$A$8/100*$C$9/100*$E$12/100*$G$12/100</f>
        <v>0</v>
      </c>
      <c r="AK12" s="34"/>
      <c r="AL12" s="2">
        <f>+AK12*$A$8/100*$C$9/100*$E$12/100*$G$12/100</f>
        <v>0</v>
      </c>
      <c r="AM12" s="4"/>
      <c r="AN12" s="2">
        <f>+AM12*$A$8/100*$C$9/100*$E$12/100*$G$12/100</f>
        <v>0</v>
      </c>
      <c r="AO12" s="4"/>
      <c r="AP12" s="2">
        <f>+AO12*$A$8/100*$C$9/100*$E$12/100*$G$12/100</f>
        <v>0</v>
      </c>
      <c r="AQ12" s="117"/>
      <c r="AR12" s="2">
        <f>+AQ12*$A$8/100*$C$9/100*$E$12/100*$G$12/100</f>
        <v>0</v>
      </c>
      <c r="AS12" s="4">
        <v>15.4</v>
      </c>
      <c r="AT12" s="2">
        <f>+AS12*$A$8/100*$C$9/100*$E$12/100*$G$12/100</f>
        <v>0.607453</v>
      </c>
      <c r="AU12" s="33">
        <v>3</v>
      </c>
      <c r="AV12" s="2">
        <f>+AU12*$A$8/100*$C$9/100*$E$12/100*$G$12/100</f>
        <v>0.118335</v>
      </c>
      <c r="AW12" s="4"/>
      <c r="AX12" s="2">
        <f>+AW12*$A$8/100*$C$9/100*$E$12/100*$G$12/100</f>
        <v>0</v>
      </c>
      <c r="AY12" s="4"/>
      <c r="AZ12" s="2">
        <f>+AY12*$A$8/100*$C$9/100*$E$12/100*$G$12/100</f>
        <v>0</v>
      </c>
      <c r="BA12" s="4"/>
      <c r="BB12" s="2">
        <f>+BA12*$A$8/100*$C$9/100*$E$12/100*$G$12/100</f>
        <v>0</v>
      </c>
      <c r="BC12" s="5"/>
      <c r="BD12" s="2">
        <f>+BC12*$A$8/100*$C$9/100*$E$12/100*$G$12/100</f>
        <v>0</v>
      </c>
      <c r="BE12" s="5"/>
      <c r="BF12" s="2">
        <f>+BE12*$A$8/100*$C$9/100*$E$12/100*$G$12/100</f>
        <v>0</v>
      </c>
    </row>
    <row r="13" spans="1:58" ht="12" customHeight="1">
      <c r="A13" s="192"/>
      <c r="B13" s="199"/>
      <c r="C13" s="182">
        <v>15</v>
      </c>
      <c r="D13" s="23" t="s">
        <v>12</v>
      </c>
      <c r="E13" s="25">
        <v>55</v>
      </c>
      <c r="F13" s="23" t="s">
        <v>13</v>
      </c>
      <c r="G13" s="24">
        <v>-25</v>
      </c>
      <c r="H13" s="139"/>
      <c r="I13" s="25"/>
      <c r="J13" s="157" t="s">
        <v>14</v>
      </c>
      <c r="K13" s="10">
        <v>1.32</v>
      </c>
      <c r="L13" s="9">
        <f>+K13*$A$8/100*$C$13/100*$E$13/100*$G$13</f>
        <v>-0.680625</v>
      </c>
      <c r="M13" s="11">
        <v>2.4</v>
      </c>
      <c r="N13" s="9">
        <f>+M13*$A$8/100*$C$13/100*$E$13/100*$G$13</f>
        <v>-1.2375</v>
      </c>
      <c r="O13" s="11">
        <v>1</v>
      </c>
      <c r="P13" s="9">
        <f>+O13*$A$8/100*$C$13/100*$E$13/100*$G$13</f>
        <v>-0.515625</v>
      </c>
      <c r="Q13" s="11">
        <v>1.66</v>
      </c>
      <c r="R13" s="9">
        <f>+Q13*$A$8/100*$C$13/100*$E$13/100*$G$13</f>
        <v>-0.8559375000000001</v>
      </c>
      <c r="S13" s="10">
        <v>1.66</v>
      </c>
      <c r="T13" s="9">
        <f>+S13*$A$8/100*$C$13/100*$E$13/100*$G$13</f>
        <v>-0.8559375000000001</v>
      </c>
      <c r="U13" s="11">
        <v>2.66</v>
      </c>
      <c r="V13" s="9">
        <f>+U13*$A$8/100*$C$13/100*$E$13/100*$G$13</f>
        <v>-1.3715625000000002</v>
      </c>
      <c r="W13" s="10">
        <v>1.46</v>
      </c>
      <c r="X13" s="13">
        <f>+W13*$A$8/100*$C$13/100*$E$13/100*$G$13</f>
        <v>-0.7528124999999999</v>
      </c>
      <c r="Y13" s="11">
        <v>0.94</v>
      </c>
      <c r="Z13" s="9">
        <f>+Y13*$A$8/100*$C$13/100*$E$13/100*$G$13</f>
        <v>-0.48468749999999994</v>
      </c>
      <c r="AA13" s="11">
        <v>1.28</v>
      </c>
      <c r="AB13" s="9">
        <f>+AA13*$A$8/100*$C$13/100*$E$13/100*$G$13</f>
        <v>-0.66</v>
      </c>
      <c r="AC13" s="11">
        <v>1.66</v>
      </c>
      <c r="AD13" s="9">
        <f>+AC13*$A$8/100*$C$13/100*$E$13/100*$G$13</f>
        <v>-0.8559375000000001</v>
      </c>
      <c r="AE13" s="10">
        <v>1.29</v>
      </c>
      <c r="AF13" s="9">
        <f>+AE13*$A$8/100*$C$13/100*$E$13/100*$G$13</f>
        <v>-0.66515625</v>
      </c>
      <c r="AG13" s="10">
        <v>2</v>
      </c>
      <c r="AH13" s="13">
        <f>+AG13*$A$8/100*$C$13/100*$E$13/100*$G$13</f>
        <v>-1.03125</v>
      </c>
      <c r="AI13" s="11">
        <v>0.91</v>
      </c>
      <c r="AJ13" s="9">
        <f>+AI13*$A$8/100*$C$13/100*$E$13/100*$G$13</f>
        <v>-0.46921875</v>
      </c>
      <c r="AK13" s="12">
        <v>2</v>
      </c>
      <c r="AL13" s="9">
        <f>+AK13*$A$8/100*$C$13/100*$E$13/100*$G$13</f>
        <v>-1.03125</v>
      </c>
      <c r="AM13" s="11">
        <v>1.44</v>
      </c>
      <c r="AN13" s="9">
        <f>+AM13*$A$8/100*$C$13/100*$E$13/100*$G$13</f>
        <v>-0.7424999999999999</v>
      </c>
      <c r="AO13" s="11">
        <v>1.67</v>
      </c>
      <c r="AP13" s="9">
        <f>+AO13*$A$8/100*$C$13/100*$E$13/100*$G$13</f>
        <v>-0.8610937499999997</v>
      </c>
      <c r="AQ13" s="11">
        <v>1.9</v>
      </c>
      <c r="AR13" s="9">
        <f>+AQ13*$A$8/100*$C$13/100*$E$13/100*$G$13</f>
        <v>-0.9796875</v>
      </c>
      <c r="AS13" s="11">
        <v>0.86</v>
      </c>
      <c r="AT13" s="9">
        <f>+AS13*$A$8/100*$C$13/100*$E$13/100*$G$13</f>
        <v>-0.4434375000000001</v>
      </c>
      <c r="AU13" s="10">
        <v>1.84</v>
      </c>
      <c r="AV13" s="9">
        <f>+AU13*$A$8/100*$C$13/100*$E$13/100*$G$13</f>
        <v>-0.9487500000000001</v>
      </c>
      <c r="AW13" s="11">
        <v>1.41</v>
      </c>
      <c r="AX13" s="9">
        <f>+AW13*$A$8/100*$C$13/100*$E$13/100*$G$13</f>
        <v>-0.72703125</v>
      </c>
      <c r="AY13" s="11">
        <v>1.44</v>
      </c>
      <c r="AZ13" s="9">
        <f>+AY13*$A$8/100*$C$13/100*$E$13/100*$G$13</f>
        <v>-0.7424999999999999</v>
      </c>
      <c r="BA13" s="11">
        <v>0.73</v>
      </c>
      <c r="BB13" s="9">
        <f>+BA13*$A$8/100*$C$13/100*$E$13/100*$G$13</f>
        <v>-0.37640624999999994</v>
      </c>
      <c r="BC13" s="10">
        <v>1.5</v>
      </c>
      <c r="BD13" s="9">
        <f>+BC13*$A$8/100*$C$13/100*$E$13/100*$G$13</f>
        <v>-0.7734375</v>
      </c>
      <c r="BE13" s="10">
        <v>1.83</v>
      </c>
      <c r="BF13" s="9">
        <f>+BE13*$A$8/100*$C$13/100*$E$13/100*$G$13</f>
        <v>-0.9435937500000001</v>
      </c>
    </row>
    <row r="14" spans="1:58" ht="12" customHeight="1" thickBot="1">
      <c r="A14" s="192"/>
      <c r="B14" s="199"/>
      <c r="C14" s="184"/>
      <c r="D14" s="78"/>
      <c r="E14" s="79">
        <v>45</v>
      </c>
      <c r="F14" s="78" t="s">
        <v>15</v>
      </c>
      <c r="G14" s="80">
        <v>33</v>
      </c>
      <c r="H14" s="78"/>
      <c r="I14" s="79"/>
      <c r="J14" s="159" t="s">
        <v>16</v>
      </c>
      <c r="K14" s="5">
        <v>1</v>
      </c>
      <c r="L14" s="2">
        <f>+K14*$A$8/100*$C$13/100*$E$14/100*$G$14</f>
        <v>0.556875</v>
      </c>
      <c r="M14" s="4">
        <v>1</v>
      </c>
      <c r="N14" s="2">
        <f>+M14*$A$8/100*$C$13/100*$E$14/100*$G$14</f>
        <v>0.556875</v>
      </c>
      <c r="O14" s="4">
        <v>1</v>
      </c>
      <c r="P14" s="2">
        <f>+O14*$A$8/100*$C$13/100*$E$14/100*$G$14</f>
        <v>0.556875</v>
      </c>
      <c r="Q14" s="4">
        <v>2</v>
      </c>
      <c r="R14" s="2">
        <f>+Q14*$A$8/100*$C$13/100*$E$14/100*$G$14</f>
        <v>1.11375</v>
      </c>
      <c r="S14" s="5">
        <v>2</v>
      </c>
      <c r="T14" s="2">
        <f>+S14*$A$8/100*$C$13/100*$E$14/100*$G$14</f>
        <v>1.11375</v>
      </c>
      <c r="U14" s="4">
        <v>1</v>
      </c>
      <c r="V14" s="2">
        <f>+U14*$A$8/100*$C$13/100*$E$14/100*$G$14</f>
        <v>0.556875</v>
      </c>
      <c r="W14" s="5">
        <v>1</v>
      </c>
      <c r="X14" s="3">
        <f>+W14*$A$8/100*$C$13/100*$E$14/100*$G$14</f>
        <v>0.556875</v>
      </c>
      <c r="Y14" s="4">
        <v>3</v>
      </c>
      <c r="Z14" s="2">
        <f>+Y14*$A$8/100*$C$13/100*$E$14/100*$G$14</f>
        <v>1.670625</v>
      </c>
      <c r="AA14" s="4">
        <v>1</v>
      </c>
      <c r="AB14" s="2">
        <f>+AA14*$A$8/100*$C$13/100*$E$14/100*$G$14</f>
        <v>0.556875</v>
      </c>
      <c r="AC14" s="4">
        <v>1</v>
      </c>
      <c r="AD14" s="2">
        <f>+AC14*$A$8/100*$C$13/100*$E$14/100*$G$14</f>
        <v>0.556875</v>
      </c>
      <c r="AE14" s="5">
        <v>1</v>
      </c>
      <c r="AF14" s="2">
        <f>+AE14*$A$8/100*$C$13/100*$E$14/100*$G$14</f>
        <v>0.556875</v>
      </c>
      <c r="AG14" s="5">
        <v>2</v>
      </c>
      <c r="AH14" s="3">
        <f>+AG14*$A$8/100*$C$13/100*$E$14/100*$G$14</f>
        <v>1.11375</v>
      </c>
      <c r="AI14" s="4">
        <v>1</v>
      </c>
      <c r="AJ14" s="2">
        <f>+AI14*$A$8/100*$C$13/100*$E$14/100*$G$14</f>
        <v>0.556875</v>
      </c>
      <c r="AK14" s="34">
        <v>2</v>
      </c>
      <c r="AL14" s="2">
        <f>+AK14*$A$8/100*$C$13/100*$E$14/100*$G$14</f>
        <v>1.11375</v>
      </c>
      <c r="AM14" s="4">
        <v>2</v>
      </c>
      <c r="AN14" s="2">
        <f>+AM14*$A$8/100*$C$13/100*$E$14/100*$G$14</f>
        <v>1.11375</v>
      </c>
      <c r="AO14" s="4">
        <v>2</v>
      </c>
      <c r="AP14" s="2">
        <f>+AO14*$A$8/100*$C$13/100*$E$14/100*$G$14</f>
        <v>1.11375</v>
      </c>
      <c r="AQ14" s="4">
        <v>1</v>
      </c>
      <c r="AR14" s="2">
        <f>+AQ14*$A$8/100*$C$13/100*$E$14/100*$G$14</f>
        <v>0.556875</v>
      </c>
      <c r="AS14" s="4">
        <v>2</v>
      </c>
      <c r="AT14" s="2">
        <f>+AS14*$A$8/100*$C$13/100*$E$14/100*$G$14</f>
        <v>1.11375</v>
      </c>
      <c r="AU14" s="5">
        <v>2</v>
      </c>
      <c r="AV14" s="2">
        <f>+AU14*$A$8/100*$C$13/100*$E$14/100*$G$14</f>
        <v>1.11375</v>
      </c>
      <c r="AW14" s="4">
        <v>2</v>
      </c>
      <c r="AX14" s="2">
        <f>+AW14*$A$8/100*$C$13/100*$E$14/100*$G$14</f>
        <v>1.11375</v>
      </c>
      <c r="AY14" s="4">
        <v>1</v>
      </c>
      <c r="AZ14" s="2">
        <f>+AY14*$A$8/100*$C$13/100*$E$14/100*$G$14</f>
        <v>0.556875</v>
      </c>
      <c r="BA14" s="4">
        <v>2</v>
      </c>
      <c r="BB14" s="2">
        <f>+BA14*$A$8/100*$C$13/100*$E$14/100*$G$14</f>
        <v>1.11375</v>
      </c>
      <c r="BC14" s="5">
        <v>2</v>
      </c>
      <c r="BD14" s="2">
        <f>+BC14*$A$8/100*$C$13/100*$E$14/100*$G$14</f>
        <v>1.11375</v>
      </c>
      <c r="BE14" s="5">
        <v>1</v>
      </c>
      <c r="BF14" s="2">
        <f>+BE14*$A$8/100*$C$13/100*$E$14/100*$G$14</f>
        <v>0.556875</v>
      </c>
    </row>
    <row r="15" spans="1:58" ht="12" customHeight="1">
      <c r="A15" s="192"/>
      <c r="B15" s="199"/>
      <c r="C15" s="187">
        <v>14</v>
      </c>
      <c r="D15" s="54" t="s">
        <v>17</v>
      </c>
      <c r="E15" s="55">
        <v>70</v>
      </c>
      <c r="F15" s="54" t="s">
        <v>18</v>
      </c>
      <c r="G15" s="56">
        <v>100</v>
      </c>
      <c r="H15" s="54"/>
      <c r="I15" s="55"/>
      <c r="J15" s="160" t="s">
        <v>66</v>
      </c>
      <c r="K15" s="58">
        <v>0</v>
      </c>
      <c r="L15" s="57">
        <f>+K15*$A$8/100*$C$15/100*$E$15/100*100</f>
        <v>0</v>
      </c>
      <c r="M15" s="38">
        <v>0</v>
      </c>
      <c r="N15" s="57">
        <f>+M15*$A$8/100*$C$15/100*$E$15/100*100</f>
        <v>0</v>
      </c>
      <c r="O15" s="38">
        <v>0</v>
      </c>
      <c r="P15" s="57">
        <f>+O15*$A$8/100*$C$15/100*$E$15/100*100</f>
        <v>0</v>
      </c>
      <c r="Q15" s="38">
        <v>0</v>
      </c>
      <c r="R15" s="57">
        <f>+Q15*$A$8/100*$C$15/100*$E$15/100*100</f>
        <v>0</v>
      </c>
      <c r="S15" s="58">
        <v>0</v>
      </c>
      <c r="T15" s="57">
        <f>+S15*$A$8/100*$C$15/100*$E$15/100*100</f>
        <v>0</v>
      </c>
      <c r="U15" s="38">
        <v>0</v>
      </c>
      <c r="V15" s="57">
        <f>+U15*$A$8/100*$C$15/100*$E$15/100*100</f>
        <v>0</v>
      </c>
      <c r="W15" s="58">
        <v>0</v>
      </c>
      <c r="X15" s="59">
        <f>+W15*$A$8/100*$C$15/100*$E$15/100*100</f>
        <v>0</v>
      </c>
      <c r="Y15" s="38">
        <v>1</v>
      </c>
      <c r="Z15" s="57">
        <f>+Y15*$A$8/100*$C$15/100*$E$15/100*100</f>
        <v>2.45</v>
      </c>
      <c r="AA15" s="38">
        <v>0</v>
      </c>
      <c r="AB15" s="57">
        <f>+AA15*$A$8/100*$C$15/100*$E$15/100*100</f>
        <v>0</v>
      </c>
      <c r="AC15" s="38">
        <v>0</v>
      </c>
      <c r="AD15" s="57">
        <f>+AC15*$A$8/100*$C$15/100*$E$15/100*100</f>
        <v>0</v>
      </c>
      <c r="AE15" s="58">
        <v>0</v>
      </c>
      <c r="AF15" s="57">
        <f>+AE15*$A$8/100*$C$15/100*$E$15/100*100</f>
        <v>0</v>
      </c>
      <c r="AG15" s="58">
        <v>0</v>
      </c>
      <c r="AH15" s="59">
        <f>+AG15*$A$8/100*$C$15/100*$E$15/100*100</f>
        <v>0</v>
      </c>
      <c r="AI15" s="38">
        <v>0</v>
      </c>
      <c r="AJ15" s="57">
        <f>+AI15*$A$8/100*$C$15/100*$E$15/100*100</f>
        <v>0</v>
      </c>
      <c r="AK15" s="60">
        <v>0</v>
      </c>
      <c r="AL15" s="57">
        <f>+AK15*$A$8/100*$C$15/100*$E$15/100*100</f>
        <v>0</v>
      </c>
      <c r="AM15" s="38">
        <v>0</v>
      </c>
      <c r="AN15" s="57">
        <f>+AM15*$A$8/100*$C$15/100*$E$15/100*100</f>
        <v>0</v>
      </c>
      <c r="AO15" s="38">
        <v>0</v>
      </c>
      <c r="AP15" s="57">
        <f>+AO15*$A$8/100*$C$15/100*$E$15/100*100</f>
        <v>0</v>
      </c>
      <c r="AQ15" s="38">
        <v>0</v>
      </c>
      <c r="AR15" s="57">
        <f>+AQ15*$A$8/100*$C$15/100*$E$15/100*100</f>
        <v>0</v>
      </c>
      <c r="AS15" s="38">
        <v>0</v>
      </c>
      <c r="AT15" s="57">
        <f>+AS15*$A$8/100*$C$15/100*$E$15/100*100</f>
        <v>0</v>
      </c>
      <c r="AU15" s="58">
        <v>0</v>
      </c>
      <c r="AV15" s="57">
        <f>+AU15*$A$8/100*$C$15/100*$E$15/100*100</f>
        <v>0</v>
      </c>
      <c r="AW15" s="38">
        <v>1</v>
      </c>
      <c r="AX15" s="57">
        <f>+AW15*$A$8/100*$C$15/100*$E$15/100*100</f>
        <v>2.45</v>
      </c>
      <c r="AY15" s="38">
        <v>1</v>
      </c>
      <c r="AZ15" s="57">
        <f>+AY15*$A$8/100*$C$15/100*$E$15/100*100</f>
        <v>2.45</v>
      </c>
      <c r="BA15" s="38">
        <v>1</v>
      </c>
      <c r="BB15" s="57">
        <f>+BA15*$A$8/100*$C$15/100*$E$15/100*100</f>
        <v>2.45</v>
      </c>
      <c r="BC15" s="58">
        <v>0</v>
      </c>
      <c r="BD15" s="57">
        <f>+BC15*$A$8/100*$C$15/100*$E$15/100*100</f>
        <v>0</v>
      </c>
      <c r="BE15" s="58">
        <v>0</v>
      </c>
      <c r="BF15" s="57">
        <f>+BE15*$A$8/100*$C$15/100*$E$15/100*100</f>
        <v>0</v>
      </c>
    </row>
    <row r="16" spans="1:58" ht="12" customHeight="1" thickBot="1">
      <c r="A16" s="192"/>
      <c r="B16" s="199"/>
      <c r="C16" s="181"/>
      <c r="D16" s="61"/>
      <c r="E16" s="62">
        <v>30</v>
      </c>
      <c r="F16" s="61" t="s">
        <v>19</v>
      </c>
      <c r="G16" s="63">
        <v>100</v>
      </c>
      <c r="H16" s="61"/>
      <c r="I16" s="62"/>
      <c r="J16" s="161" t="s">
        <v>20</v>
      </c>
      <c r="K16" s="65">
        <v>1</v>
      </c>
      <c r="L16" s="64">
        <f>+K16*$A$8/100*$C$15/100*$E$16/100*100</f>
        <v>1.05</v>
      </c>
      <c r="M16" s="35">
        <v>1</v>
      </c>
      <c r="N16" s="64">
        <f>+M16*$A$8/100*$C$15/100*$E$16/100*100</f>
        <v>1.05</v>
      </c>
      <c r="O16" s="76">
        <v>1</v>
      </c>
      <c r="P16" s="64">
        <f>+O16*$A$8/100*$C$15/100*$E$16/100*100</f>
        <v>1.05</v>
      </c>
      <c r="Q16" s="76">
        <v>1</v>
      </c>
      <c r="R16" s="64">
        <f>+Q16*$A$8/100*$C$15/100*$E$16/100*100</f>
        <v>1.05</v>
      </c>
      <c r="S16" s="65">
        <v>1</v>
      </c>
      <c r="T16" s="64">
        <f>+S16*$A$8/100*$C$15/100*$E$16/100*100</f>
        <v>1.05</v>
      </c>
      <c r="U16" s="76">
        <v>1</v>
      </c>
      <c r="V16" s="64">
        <f>+U16*$A$8/100*$C$15/100*$E$16/100*100</f>
        <v>1.05</v>
      </c>
      <c r="W16" s="65">
        <v>1</v>
      </c>
      <c r="X16" s="66">
        <f>+W16*$A$8/100*$C$15/100*$E$16/100*100</f>
        <v>1.05</v>
      </c>
      <c r="Y16" s="35">
        <v>0</v>
      </c>
      <c r="Z16" s="64">
        <f>+Y16*$A$8/100*$C$15/100*$E$16/100*100</f>
        <v>0</v>
      </c>
      <c r="AA16" s="76">
        <v>1</v>
      </c>
      <c r="AB16" s="64">
        <f>+AA16*$A$8/100*$C$15/100*$E$16/100*100</f>
        <v>1.05</v>
      </c>
      <c r="AC16" s="35">
        <v>1</v>
      </c>
      <c r="AD16" s="64">
        <f>+AC16*$A$8/100*$C$15/100*$E$16/100*100</f>
        <v>1.05</v>
      </c>
      <c r="AE16" s="77">
        <v>1</v>
      </c>
      <c r="AF16" s="64">
        <f>+AE16*$A$8/100*$C$15/100*$E$16/100*100</f>
        <v>1.05</v>
      </c>
      <c r="AG16" s="65">
        <v>1</v>
      </c>
      <c r="AH16" s="66">
        <f>+AG16*$A$8/100*$C$15/100*$E$16/100*100</f>
        <v>1.05</v>
      </c>
      <c r="AI16" s="76">
        <v>1</v>
      </c>
      <c r="AJ16" s="64">
        <f>+AI16*$A$8/100*$C$15/100*$E$16/100*100</f>
        <v>1.05</v>
      </c>
      <c r="AK16" s="67">
        <v>1</v>
      </c>
      <c r="AL16" s="64">
        <f>+AK16*$A$8/100*$C$15/100*$E$16/100*100</f>
        <v>1.05</v>
      </c>
      <c r="AM16" s="35">
        <v>1</v>
      </c>
      <c r="AN16" s="64">
        <f>+AM16*$A$8/100*$C$15/100*$E$16/100*100</f>
        <v>1.05</v>
      </c>
      <c r="AO16" s="35">
        <v>1</v>
      </c>
      <c r="AP16" s="64">
        <f>+AO16*$A$8/100*$C$15/100*$E$16/100*100</f>
        <v>1.05</v>
      </c>
      <c r="AQ16" s="35">
        <v>1</v>
      </c>
      <c r="AR16" s="64">
        <f>+AQ16*$A$8/100*$C$15/100*$E$16/100*100</f>
        <v>1.05</v>
      </c>
      <c r="AS16" s="35">
        <v>1</v>
      </c>
      <c r="AT16" s="64">
        <f>+AS16*$A$8/100*$C$15/100*$E$16/100*100</f>
        <v>1.05</v>
      </c>
      <c r="AU16" s="77">
        <v>1</v>
      </c>
      <c r="AV16" s="64">
        <f>+AU16*$A$8/100*$C$15/100*$E$16/100*100</f>
        <v>1.05</v>
      </c>
      <c r="AW16" s="35">
        <v>0</v>
      </c>
      <c r="AX16" s="64">
        <f>+AW16*$A$8/100*$C$15/100*$E$16/100*100</f>
        <v>0</v>
      </c>
      <c r="AY16" s="35">
        <v>0</v>
      </c>
      <c r="AZ16" s="64">
        <f>+AY16*$A$8/100*$C$15/100*$E$16/100*100</f>
        <v>0</v>
      </c>
      <c r="BA16" s="35">
        <v>0</v>
      </c>
      <c r="BB16" s="64">
        <f>+BA16*$A$8/100*$C$15/100*$E$16/100*100</f>
        <v>0</v>
      </c>
      <c r="BC16" s="65">
        <v>1</v>
      </c>
      <c r="BD16" s="64">
        <f>+BC16*$A$8/100*$C$15/100*$E$16/100*100</f>
        <v>1.05</v>
      </c>
      <c r="BE16" s="65">
        <v>1</v>
      </c>
      <c r="BF16" s="64">
        <f>+BE16*$A$8/100*$C$15/100*$E$16/100*100</f>
        <v>1.05</v>
      </c>
    </row>
    <row r="17" spans="1:58" ht="12" customHeight="1">
      <c r="A17" s="192"/>
      <c r="B17" s="199"/>
      <c r="C17" s="182">
        <v>10</v>
      </c>
      <c r="D17" s="23" t="s">
        <v>21</v>
      </c>
      <c r="E17" s="25"/>
      <c r="F17" s="23"/>
      <c r="G17" s="24">
        <v>21</v>
      </c>
      <c r="H17" s="23"/>
      <c r="I17" s="25"/>
      <c r="J17" s="157" t="s">
        <v>22</v>
      </c>
      <c r="K17" s="10">
        <v>1.51</v>
      </c>
      <c r="L17" s="9">
        <v>0.79275</v>
      </c>
      <c r="M17" s="11">
        <v>2.08</v>
      </c>
      <c r="N17" s="9">
        <v>1.092</v>
      </c>
      <c r="O17" s="81">
        <v>1.872</v>
      </c>
      <c r="P17" s="9">
        <v>0.9828</v>
      </c>
      <c r="Q17" s="81">
        <v>1.63</v>
      </c>
      <c r="R17" s="9">
        <f>+Q17*$A$8/100*$C$17/100*$G$17</f>
        <v>0.8557499999999999</v>
      </c>
      <c r="S17" s="10">
        <v>1.744</v>
      </c>
      <c r="T17" s="9">
        <f>+S17*$A$8/100*$C$17/100*$G$17</f>
        <v>0.9156</v>
      </c>
      <c r="U17" s="81">
        <v>1.956</v>
      </c>
      <c r="V17" s="9">
        <f>+U17*$A$8/100*$C$17/100*$G$17</f>
        <v>1.0269</v>
      </c>
      <c r="W17" s="10">
        <v>1.238</v>
      </c>
      <c r="X17" s="13">
        <f>+W17*$A$8/100*$C$17/100*$G$17</f>
        <v>0.6499499999999999</v>
      </c>
      <c r="Y17" s="11">
        <v>2.063</v>
      </c>
      <c r="Z17" s="9">
        <f>+Y17*$A$8/100*$C$17/100*$G$17</f>
        <v>1.0830750000000002</v>
      </c>
      <c r="AA17" s="81">
        <v>2</v>
      </c>
      <c r="AB17" s="9">
        <f>+AA17*$A$8/100*$C$17/100*$G$17</f>
        <v>1.05</v>
      </c>
      <c r="AC17" s="11">
        <v>3.4</v>
      </c>
      <c r="AD17" s="9">
        <f>+AC17*$A$8/100*$C$17/100*$G$17</f>
        <v>1.7850000000000001</v>
      </c>
      <c r="AE17" s="82">
        <v>1.92</v>
      </c>
      <c r="AF17" s="9">
        <f>+AE17*$A$8/100*$C$17/100*$G$17</f>
        <v>1.008</v>
      </c>
      <c r="AG17" s="10">
        <v>2.157</v>
      </c>
      <c r="AH17" s="13">
        <f>+AG17*$A$8/100*$C$17/100*$G$17</f>
        <v>1.132425</v>
      </c>
      <c r="AI17" s="81">
        <v>1.758</v>
      </c>
      <c r="AJ17" s="9">
        <f>+AI17*$A$8/100*$C$17/100*$G$17</f>
        <v>0.9229499999999999</v>
      </c>
      <c r="AK17" s="12">
        <v>1.724</v>
      </c>
      <c r="AL17" s="9">
        <f>+AK17*$A$8/100*$C$17/100*$G$17</f>
        <v>0.9051</v>
      </c>
      <c r="AM17" s="11">
        <v>2.47</v>
      </c>
      <c r="AN17" s="9">
        <f>+AM17*$A$8/100*$C$17/100*$G$17</f>
        <v>1.29675</v>
      </c>
      <c r="AO17" s="11">
        <v>2.5</v>
      </c>
      <c r="AP17" s="9">
        <f>+AO17*$A$8/100*$C$17/100*$G$17</f>
        <v>1.3125</v>
      </c>
      <c r="AQ17" s="11">
        <v>2.51</v>
      </c>
      <c r="AR17" s="9">
        <f>+AQ17*$A$8/100*$C$17/100*$G$17</f>
        <v>1.31775</v>
      </c>
      <c r="AS17" s="11">
        <v>2.06</v>
      </c>
      <c r="AT17" s="9">
        <f>+AS17*$A$8/100*$C$17/100*$G$17</f>
        <v>1.0815000000000001</v>
      </c>
      <c r="AU17" s="82">
        <v>1.66</v>
      </c>
      <c r="AV17" s="9">
        <f>+AU17*$A$8/100*$C$17/100*$G$17</f>
        <v>0.8714999999999999</v>
      </c>
      <c r="AW17" s="11">
        <v>3</v>
      </c>
      <c r="AX17" s="9">
        <f>+AW17*$A$8/100*$C$17/100*$G$17</f>
        <v>1.575</v>
      </c>
      <c r="AY17" s="11">
        <v>2.4</v>
      </c>
      <c r="AZ17" s="9">
        <f>+AY17*$A$8/100*$C$17/100*$G$17</f>
        <v>1.26</v>
      </c>
      <c r="BA17" s="11">
        <v>1.42</v>
      </c>
      <c r="BB17" s="9">
        <f>+BA17*$A$8/100*$C$17/100*$G$17</f>
        <v>0.7454999999999999</v>
      </c>
      <c r="BC17" s="10">
        <v>1.62</v>
      </c>
      <c r="BD17" s="9">
        <f>+BC17*$A$8/100*$C$17/100*$G$17</f>
        <v>0.8505000000000001</v>
      </c>
      <c r="BE17" s="10">
        <v>1.84</v>
      </c>
      <c r="BF17" s="9">
        <f>+BE17*$A$8/100*$C$17/100*$G$17</f>
        <v>0.9660000000000001</v>
      </c>
    </row>
    <row r="18" spans="1:58" ht="12" customHeight="1" thickBot="1">
      <c r="A18" s="193"/>
      <c r="B18" s="199"/>
      <c r="C18" s="202"/>
      <c r="D18" s="202"/>
      <c r="E18" s="202"/>
      <c r="F18" s="202"/>
      <c r="G18" s="202"/>
      <c r="H18" s="202"/>
      <c r="I18" s="203"/>
      <c r="J18" s="162" t="s">
        <v>23</v>
      </c>
      <c r="K18" s="151"/>
      <c r="L18" s="100">
        <f>SUM(L8:L17)</f>
        <v>2.460584</v>
      </c>
      <c r="M18" s="102"/>
      <c r="N18" s="100">
        <f>SUM(N8:N17)</f>
        <v>5.142723</v>
      </c>
      <c r="O18" s="103"/>
      <c r="P18" s="100">
        <f>SUM(P8:P17)</f>
        <v>3.753985</v>
      </c>
      <c r="Q18" s="103"/>
      <c r="R18" s="100">
        <f>SUM(R8:R17)</f>
        <v>5.2162375</v>
      </c>
      <c r="S18" s="105"/>
      <c r="T18" s="100">
        <f>SUM(T8:T17)</f>
        <v>5.276087500000001</v>
      </c>
      <c r="U18" s="103"/>
      <c r="V18" s="100">
        <f>SUM(V8:V17)</f>
        <v>3.342814</v>
      </c>
      <c r="W18" s="105"/>
      <c r="X18" s="101">
        <f>SUM(X8:X17)</f>
        <v>2.2692635</v>
      </c>
      <c r="Y18" s="99"/>
      <c r="Z18" s="100">
        <f>SUM(Z8:Z17)</f>
        <v>5.6071065</v>
      </c>
      <c r="AA18" s="103"/>
      <c r="AB18" s="118">
        <f>SUM(AB8:AB17)</f>
        <v>2.7129960000000004</v>
      </c>
      <c r="AC18" s="106"/>
      <c r="AD18" s="100">
        <f>SUM(AD8:AD17)</f>
        <v>4.2041445</v>
      </c>
      <c r="AE18" s="104"/>
      <c r="AF18" s="100">
        <f>SUM(AF8:AF17)</f>
        <v>4.46727975</v>
      </c>
      <c r="AG18" s="108"/>
      <c r="AH18" s="101">
        <f>SUM(AH8:AH17)</f>
        <v>3.828586</v>
      </c>
      <c r="AI18" s="103"/>
      <c r="AJ18" s="100">
        <f>SUM(AJ8:AJ17)</f>
        <v>4.27602575</v>
      </c>
      <c r="AK18" s="107"/>
      <c r="AL18" s="100">
        <f>SUM(AL8:AL17)</f>
        <v>2.4501</v>
      </c>
      <c r="AM18" s="106"/>
      <c r="AN18" s="100">
        <f>SUM(AN8:AN17)</f>
        <v>4.994805</v>
      </c>
      <c r="AO18" s="106"/>
      <c r="AP18" s="100">
        <f>SUM(AP8:AP17)</f>
        <v>5.22962125</v>
      </c>
      <c r="AQ18" s="99"/>
      <c r="AR18" s="100">
        <f>SUM(AR8:AR17)</f>
        <v>5.9049375</v>
      </c>
      <c r="AS18" s="106"/>
      <c r="AT18" s="100">
        <f>SUM(AT8:AT17)</f>
        <v>4.1916505</v>
      </c>
      <c r="AU18" s="104"/>
      <c r="AV18" s="100">
        <f>SUM(AV8:AV17)</f>
        <v>3.697935</v>
      </c>
      <c r="AW18" s="106"/>
      <c r="AX18" s="100">
        <f>SUM(AX8:AX17)</f>
        <v>6.054709750000001</v>
      </c>
      <c r="AY18" s="106"/>
      <c r="AZ18" s="100">
        <f>SUM(AZ8:AZ17)</f>
        <v>5.751856999999999</v>
      </c>
      <c r="BA18" s="106"/>
      <c r="BB18" s="100">
        <f>SUM(BB8:BB17)</f>
        <v>5.1069847500000005</v>
      </c>
      <c r="BC18" s="105"/>
      <c r="BD18" s="100">
        <f>SUM(BD8:BD17)</f>
        <v>4.787217500000001</v>
      </c>
      <c r="BE18" s="105"/>
      <c r="BF18" s="100">
        <f>SUM(BF8:BF17)</f>
        <v>2.5227992500000003</v>
      </c>
    </row>
    <row r="19" spans="1:58" ht="12" customHeight="1">
      <c r="A19" s="191">
        <v>50</v>
      </c>
      <c r="B19" s="199" t="s">
        <v>55</v>
      </c>
      <c r="C19" s="187">
        <v>40</v>
      </c>
      <c r="D19" s="127" t="s">
        <v>24</v>
      </c>
      <c r="E19" s="128">
        <v>25</v>
      </c>
      <c r="F19" s="127" t="s">
        <v>25</v>
      </c>
      <c r="G19" s="129">
        <v>1.25</v>
      </c>
      <c r="H19" s="127"/>
      <c r="I19" s="130"/>
      <c r="J19" s="163" t="s">
        <v>26</v>
      </c>
      <c r="K19" s="58">
        <v>66</v>
      </c>
      <c r="L19" s="57">
        <f>+K19*$A$19/100*$C$19/100*$E$19/100*$G$19</f>
        <v>4.125</v>
      </c>
      <c r="M19" s="38">
        <v>63</v>
      </c>
      <c r="N19" s="57">
        <f>+M19*$A$19/100*$C$19/100*$E$19/100*$G$19</f>
        <v>3.9375</v>
      </c>
      <c r="O19" s="38">
        <v>47</v>
      </c>
      <c r="P19" s="57">
        <f>+O19*$A$19/100*$C$19/100*$E$19/100*$G$19</f>
        <v>2.9375</v>
      </c>
      <c r="Q19" s="38">
        <v>58</v>
      </c>
      <c r="R19" s="57">
        <f>+Q19*$A$19/100*$C$19/100*$E$19/100*$G$19</f>
        <v>3.625</v>
      </c>
      <c r="S19" s="58">
        <v>58</v>
      </c>
      <c r="T19" s="57">
        <f>+S19*$A$19/100*$C$19/100*$E$19/100*$G$19</f>
        <v>3.625</v>
      </c>
      <c r="U19" s="38">
        <v>29</v>
      </c>
      <c r="V19" s="57">
        <f>+U19*$A$19/100*$C$19/100*$E$19/100*$G$19</f>
        <v>1.8125</v>
      </c>
      <c r="W19" s="58">
        <v>51</v>
      </c>
      <c r="X19" s="57">
        <f>+W19*$A$19/100*$C$19/100*$E$19/100*$G$19</f>
        <v>3.1875</v>
      </c>
      <c r="Y19" s="38">
        <v>55</v>
      </c>
      <c r="Z19" s="57">
        <f>+Y19*$A$19/100*$C$19/100*$E$19/100*$G$19</f>
        <v>3.4375</v>
      </c>
      <c r="AA19" s="38">
        <v>49</v>
      </c>
      <c r="AB19" s="57">
        <f>+AA19*$A$19/100*$C$19/100*$E$19/100*$G$19</f>
        <v>3.0625</v>
      </c>
      <c r="AC19" s="38">
        <v>76</v>
      </c>
      <c r="AD19" s="57">
        <f>+AC19*$A$19/100*$C$19/100*$E$19/100*$G$19</f>
        <v>4.75</v>
      </c>
      <c r="AE19" s="58">
        <v>50</v>
      </c>
      <c r="AF19" s="57">
        <f>+AE19*$A$19/100*$C$19/100*$E$19/100*$G$19</f>
        <v>3.125</v>
      </c>
      <c r="AG19" s="58">
        <v>65</v>
      </c>
      <c r="AH19" s="57">
        <f>+AG19*$A$19/100*$C$19/100*$E$19/100*$G$19</f>
        <v>4.0625</v>
      </c>
      <c r="AI19" s="38">
        <v>45</v>
      </c>
      <c r="AJ19" s="57">
        <f>+AI19*$A$19/100*$C$19/100*$E$19/100*$G$19</f>
        <v>2.8125</v>
      </c>
      <c r="AK19" s="60">
        <v>78</v>
      </c>
      <c r="AL19" s="57">
        <f>+AK19*$A$19/100*$C$19/100*$E$19/100*$G$19</f>
        <v>4.875</v>
      </c>
      <c r="AM19" s="38">
        <v>78</v>
      </c>
      <c r="AN19" s="59">
        <f>+AM19*$A$19/100*$C$19/100*$E$19/100*$G$19</f>
        <v>4.875</v>
      </c>
      <c r="AO19" s="38">
        <v>66</v>
      </c>
      <c r="AP19" s="57">
        <f>+AO19*$A$19/100*$C$19/100*$E$19/100*$G$19</f>
        <v>4.125</v>
      </c>
      <c r="AQ19" s="38">
        <v>55</v>
      </c>
      <c r="AR19" s="57">
        <f>+AQ19*$A$19/100*$C$19/100*$E$19/100*$G$19</f>
        <v>3.4375</v>
      </c>
      <c r="AS19" s="38">
        <v>36</v>
      </c>
      <c r="AT19" s="57">
        <f>+AS19*$A$19/100*$C$19/100*$E$19/100*$G$19</f>
        <v>2.25</v>
      </c>
      <c r="AU19" s="58">
        <v>41</v>
      </c>
      <c r="AV19" s="57">
        <f>+AU19*$A$19/100*$C$19/100*$E$19/100*$G$19</f>
        <v>2.5625</v>
      </c>
      <c r="AW19" s="38">
        <v>64</v>
      </c>
      <c r="AX19" s="57">
        <f>+AW19*$A$19/100*$C$19/100*$E$19/100*$G$19</f>
        <v>4</v>
      </c>
      <c r="AY19" s="38">
        <v>44</v>
      </c>
      <c r="AZ19" s="57">
        <f>+AY19*$A$19/100*$C$19/100*$E$19/100*$G$19</f>
        <v>2.75</v>
      </c>
      <c r="BA19" s="38">
        <v>64</v>
      </c>
      <c r="BB19" s="57">
        <f>+BA19*$A$19/100*$C$19/100*$E$19/100*$G$19</f>
        <v>4</v>
      </c>
      <c r="BC19" s="58">
        <v>68</v>
      </c>
      <c r="BD19" s="57">
        <f>+BC19*$A$19/100*$C$19/100*$E$19/100*$G$19</f>
        <v>4.25</v>
      </c>
      <c r="BE19" s="58">
        <v>64</v>
      </c>
      <c r="BF19" s="57">
        <f>+BE19*$A$19/100*$C$19/100*$E$19/100*$G$19</f>
        <v>4</v>
      </c>
    </row>
    <row r="20" spans="1:58" s="22" customFormat="1" ht="12" customHeight="1">
      <c r="A20" s="192"/>
      <c r="B20" s="199"/>
      <c r="C20" s="183"/>
      <c r="D20" s="41"/>
      <c r="E20" s="42">
        <v>25</v>
      </c>
      <c r="F20" s="41" t="s">
        <v>37</v>
      </c>
      <c r="G20" s="43" t="s">
        <v>38</v>
      </c>
      <c r="H20" s="41"/>
      <c r="I20" s="43"/>
      <c r="J20" s="164" t="s">
        <v>39</v>
      </c>
      <c r="K20" s="20">
        <v>9</v>
      </c>
      <c r="L20" s="17">
        <f>+(K20-5)*20*$A$19/100*$C$19/100*$E$20/100</f>
        <v>4</v>
      </c>
      <c r="M20" s="19">
        <v>5</v>
      </c>
      <c r="N20" s="17">
        <f>+(M20-5)*20*$A$19/100*$C$19/100*$E$20/100</f>
        <v>0</v>
      </c>
      <c r="O20" s="19">
        <v>5</v>
      </c>
      <c r="P20" s="17">
        <f>+(O20-5)*20*$A$19/100*$C$19/100*$E$20/100</f>
        <v>0</v>
      </c>
      <c r="Q20" s="19">
        <v>8</v>
      </c>
      <c r="R20" s="17">
        <f>+(Q20-5)*20*$A$19/100*$C$19/100*$E$20/100</f>
        <v>3</v>
      </c>
      <c r="S20" s="20">
        <v>8</v>
      </c>
      <c r="T20" s="17">
        <f>+(S20-5)*20*$A$19/100*$C$19/100*$E$20/100</f>
        <v>3</v>
      </c>
      <c r="U20" s="19">
        <v>6</v>
      </c>
      <c r="V20" s="17">
        <f>+(U20-5)*20*$A$19/100*$C$19/100*$E$20/100</f>
        <v>1</v>
      </c>
      <c r="W20" s="20">
        <v>9</v>
      </c>
      <c r="X20" s="17">
        <f>+(W20-5)*20*$A$19/100*$C$19/100*$E$20/100</f>
        <v>4</v>
      </c>
      <c r="Y20" s="19">
        <v>6</v>
      </c>
      <c r="Z20" s="17">
        <f>+(Y20-5)*20*$A$19/100*$C$19/100*$E$20/100</f>
        <v>1</v>
      </c>
      <c r="AA20" s="19">
        <v>5</v>
      </c>
      <c r="AB20" s="17">
        <f>+(AA20-5)*20*$A$19/100*$C$19/100*$E$20/100</f>
        <v>0</v>
      </c>
      <c r="AC20" s="19">
        <v>5</v>
      </c>
      <c r="AD20" s="17">
        <f>+(AC20-5)*20*$A$19/100*$C$19/100*$E$20/100</f>
        <v>0</v>
      </c>
      <c r="AE20" s="20">
        <v>6</v>
      </c>
      <c r="AF20" s="17">
        <f>+(AE20-5)*20*$A$19/100*$C$19/100*$E$20/100</f>
        <v>1</v>
      </c>
      <c r="AG20" s="20">
        <v>5</v>
      </c>
      <c r="AH20" s="17">
        <f>+(AG20-5)*20*$A$19/100*$C$19/100*$E$20/100</f>
        <v>0</v>
      </c>
      <c r="AI20" s="19">
        <v>5</v>
      </c>
      <c r="AJ20" s="17">
        <f>+(AI20-5)*20*$A$19/100*$C$19/100*$E$20/100</f>
        <v>0</v>
      </c>
      <c r="AK20" s="31">
        <v>5</v>
      </c>
      <c r="AL20" s="17">
        <f>+(AK20-5)*20*$A$19/100*$C$19/100*$E$20/100</f>
        <v>0</v>
      </c>
      <c r="AM20" s="19">
        <v>5</v>
      </c>
      <c r="AN20" s="21">
        <f>+(AM20-5)*20*$A$19/100*$C$19/100*$E$20/100</f>
        <v>0</v>
      </c>
      <c r="AO20" s="19">
        <v>5</v>
      </c>
      <c r="AP20" s="17">
        <f>+(AO20-5)*20*$A$19/100*$C$19/100*$E$20/100</f>
        <v>0</v>
      </c>
      <c r="AQ20" s="19">
        <v>5</v>
      </c>
      <c r="AR20" s="17">
        <f>+(AQ20-5)*20*$A$19/100*$C$19/100*$E$20/100</f>
        <v>0</v>
      </c>
      <c r="AS20" s="19">
        <v>5</v>
      </c>
      <c r="AT20" s="17">
        <f>+(AS20-5)*20*$A$19/100*$C$19/100*$E$20/100</f>
        <v>0</v>
      </c>
      <c r="AU20" s="20">
        <v>5</v>
      </c>
      <c r="AV20" s="17">
        <f>+(AU20-5)*20*$A$19/100*$C$19/100*$E$20/100</f>
        <v>0</v>
      </c>
      <c r="AW20" s="19">
        <v>6</v>
      </c>
      <c r="AX20" s="17">
        <f>+(AW20-5)*20*$A$19/100*$C$19/100*$E$20/100</f>
        <v>1</v>
      </c>
      <c r="AY20" s="19">
        <v>6</v>
      </c>
      <c r="AZ20" s="17">
        <f>+(AY20-5)*20*$A$19/100*$C$19/100*$E$20/100</f>
        <v>1</v>
      </c>
      <c r="BA20" s="19">
        <v>6</v>
      </c>
      <c r="BB20" s="17">
        <f>+(BA20-5)*20*$A$19/100*$C$19/100*$E$20/100</f>
        <v>1</v>
      </c>
      <c r="BC20" s="20">
        <v>5</v>
      </c>
      <c r="BD20" s="17">
        <f>+(BC20-5)*20*$A$19/100*$C$19/100*$E$20/100</f>
        <v>0</v>
      </c>
      <c r="BE20" s="20">
        <v>5</v>
      </c>
      <c r="BF20" s="17">
        <f>+(BE20-5)*20*$A$19/100*$C$19/100*$E$20/100</f>
        <v>0</v>
      </c>
    </row>
    <row r="21" spans="1:58" s="40" customFormat="1" ht="12" customHeight="1" thickBot="1">
      <c r="A21" s="192"/>
      <c r="B21" s="199"/>
      <c r="C21" s="181"/>
      <c r="D21" s="83"/>
      <c r="E21" s="84">
        <v>50</v>
      </c>
      <c r="F21" s="83" t="s">
        <v>46</v>
      </c>
      <c r="G21" s="85">
        <v>-5</v>
      </c>
      <c r="H21" s="83"/>
      <c r="I21" s="84"/>
      <c r="J21" s="165" t="s">
        <v>59</v>
      </c>
      <c r="K21" s="65">
        <v>3</v>
      </c>
      <c r="L21" s="64">
        <f>+K21*$A$19/100*$C$19/100*$E$21/100*$G$21</f>
        <v>-1.5</v>
      </c>
      <c r="M21" s="35">
        <v>2.7</v>
      </c>
      <c r="N21" s="64">
        <f>+M21*$A$19/100*$C$19/100*$E$21/100*$G$21</f>
        <v>-1.35</v>
      </c>
      <c r="O21" s="35">
        <v>6</v>
      </c>
      <c r="P21" s="64">
        <f>+O21*$A$19/100*$C$19/100*$E$21/100*$G$21</f>
        <v>-3</v>
      </c>
      <c r="Q21" s="35">
        <v>4</v>
      </c>
      <c r="R21" s="64">
        <f>+Q21*$A$19/100*$C$19/100*$E$21/100*$G$21</f>
        <v>-2</v>
      </c>
      <c r="S21" s="65">
        <v>4</v>
      </c>
      <c r="T21" s="64">
        <f>+S21*$A$19/100*$C$19/100*$E$21/100*$G$21</f>
        <v>-2</v>
      </c>
      <c r="U21" s="35">
        <v>15</v>
      </c>
      <c r="V21" s="64">
        <f>+U21*$A$19/100*$C$19/100*$E$21/100*$G$21</f>
        <v>-7.5</v>
      </c>
      <c r="W21" s="65">
        <v>4.8</v>
      </c>
      <c r="X21" s="64">
        <f>+W21*$A$19/100*$C$19/100*$E$21/100*$G$21</f>
        <v>-2.4</v>
      </c>
      <c r="Y21" s="35">
        <v>7.5</v>
      </c>
      <c r="Z21" s="64">
        <f>+Y21*$A$19/100*$C$19/100*$E$21/100*$G$21</f>
        <v>-3.75</v>
      </c>
      <c r="AA21" s="35">
        <v>7.5</v>
      </c>
      <c r="AB21" s="64">
        <f>+AA21*$A$19/100*$C$19/100*$E$21/100*$G$21</f>
        <v>-3.75</v>
      </c>
      <c r="AC21" s="35">
        <v>4.6</v>
      </c>
      <c r="AD21" s="64">
        <f>+AC21*$A$19/100*$C$19/100*$E$21/100*$G$21</f>
        <v>-2.3000000000000003</v>
      </c>
      <c r="AE21" s="65">
        <v>10</v>
      </c>
      <c r="AF21" s="64">
        <f>+AE21*$A$19/100*$C$19/100*$E$21/100*$G$21</f>
        <v>-5</v>
      </c>
      <c r="AG21" s="65">
        <v>12</v>
      </c>
      <c r="AH21" s="64">
        <f>+AG21*$A$19/100*$C$19/100*$E$21/100*$G$21</f>
        <v>-6</v>
      </c>
      <c r="AI21" s="35">
        <v>15</v>
      </c>
      <c r="AJ21" s="64">
        <f>+AI21*$A$19/100*$C$19/100*$E$21/100*$G$21</f>
        <v>-7.5</v>
      </c>
      <c r="AK21" s="67">
        <v>10</v>
      </c>
      <c r="AL21" s="64">
        <f>+AK21*$A$19/100*$C$19/100*$E$21/100*$G$21</f>
        <v>-5</v>
      </c>
      <c r="AM21" s="35">
        <v>7.5</v>
      </c>
      <c r="AN21" s="66">
        <f>+AM21*$A$19/100*$C$19/100*$E$21/100*$G$21</f>
        <v>-3.75</v>
      </c>
      <c r="AO21" s="35">
        <v>7.5</v>
      </c>
      <c r="AP21" s="64">
        <f>+AO21*$A$19/100*$C$19/100*$E$21/100*$G$21</f>
        <v>-3.75</v>
      </c>
      <c r="AQ21" s="35">
        <v>3</v>
      </c>
      <c r="AR21" s="64">
        <f>+AQ21*$A$19/100*$C$19/100*$E$21/100*$G$21</f>
        <v>-1.5</v>
      </c>
      <c r="AS21" s="35">
        <v>10</v>
      </c>
      <c r="AT21" s="64">
        <f>+AS21*$A$19/100*$C$19/100*$E$21/100*$G$21</f>
        <v>-5</v>
      </c>
      <c r="AU21" s="65">
        <v>10</v>
      </c>
      <c r="AV21" s="64">
        <f>+AU21*$A$19/100*$C$19/100*$E$21/100*$G$21</f>
        <v>-5</v>
      </c>
      <c r="AW21" s="35">
        <v>7.5</v>
      </c>
      <c r="AX21" s="64">
        <f>+AW21*$A$19/100*$C$19/100*$E$21/100*$G$21</f>
        <v>-3.75</v>
      </c>
      <c r="AY21" s="35">
        <v>7.5</v>
      </c>
      <c r="AZ21" s="64">
        <f>+AY21*$A$19/100*$C$19/100*$E$21/100*$G$21</f>
        <v>-3.75</v>
      </c>
      <c r="BA21" s="35">
        <v>7.5</v>
      </c>
      <c r="BB21" s="64">
        <f>+BA21*$A$19/100*$C$19/100*$E$21/100*$G$21</f>
        <v>-3.75</v>
      </c>
      <c r="BC21" s="65">
        <v>6</v>
      </c>
      <c r="BD21" s="64">
        <f>+BC21*$A$19/100*$C$19/100*$E$21/100*$G$21</f>
        <v>-3</v>
      </c>
      <c r="BE21" s="65">
        <v>6</v>
      </c>
      <c r="BF21" s="64">
        <f>+BE21*$A$19/100*$C$19/100*$E$21/100*$G$21</f>
        <v>-3</v>
      </c>
    </row>
    <row r="22" spans="1:58" ht="12" customHeight="1">
      <c r="A22" s="192"/>
      <c r="B22" s="199"/>
      <c r="C22" s="182">
        <v>30</v>
      </c>
      <c r="D22" s="36" t="s">
        <v>27</v>
      </c>
      <c r="E22" s="37">
        <v>30</v>
      </c>
      <c r="F22" s="36" t="s">
        <v>28</v>
      </c>
      <c r="G22" s="37">
        <v>50</v>
      </c>
      <c r="H22" s="36" t="s">
        <v>29</v>
      </c>
      <c r="I22" s="37"/>
      <c r="J22" s="166" t="s">
        <v>6</v>
      </c>
      <c r="K22" s="10">
        <v>0</v>
      </c>
      <c r="L22" s="9">
        <f>+K22*$A$19/100*$C$22/100*$E$22/100*$G$22/100</f>
        <v>0</v>
      </c>
      <c r="M22" s="11">
        <v>9</v>
      </c>
      <c r="N22" s="9">
        <f>+M22*$A$19/100*$C$22/100*$E$22/100*$G$22/100</f>
        <v>0.2025</v>
      </c>
      <c r="O22" s="81">
        <v>11</v>
      </c>
      <c r="P22" s="9">
        <f>+O22*$A$19/100*$C$22/100*$E$22/100*$G$22/100</f>
        <v>0.2475</v>
      </c>
      <c r="Q22" s="81">
        <v>0</v>
      </c>
      <c r="R22" s="9">
        <f>+Q22*$A$19/100*$C$22/100*$E$22/100*$G$22/100</f>
        <v>0</v>
      </c>
      <c r="S22" s="10">
        <v>0</v>
      </c>
      <c r="T22" s="9">
        <f>+S22*$A$19/100*$C$22/100*$E$22/100*$G$22/100</f>
        <v>0</v>
      </c>
      <c r="U22" s="82">
        <v>73</v>
      </c>
      <c r="V22" s="9">
        <f>+U22*$A$19/100*$C$22/100*$E$22/100*$G$22/100</f>
        <v>1.6425</v>
      </c>
      <c r="W22" s="10">
        <v>16</v>
      </c>
      <c r="X22" s="9">
        <f>+W22*$A$19/100*$C$22/100*$E$22/100*$G$22/100</f>
        <v>0.36</v>
      </c>
      <c r="Y22" s="11">
        <v>17</v>
      </c>
      <c r="Z22" s="9">
        <f>+Y22*$A$19/100*$C$22/100*$E$22/100*$G$22/100</f>
        <v>0.3825</v>
      </c>
      <c r="AA22" s="81">
        <v>22</v>
      </c>
      <c r="AB22" s="9">
        <f>+AA22*$A$19/100*$C$22/100*$E$22/100*$G$22/100</f>
        <v>0.495</v>
      </c>
      <c r="AC22" s="11">
        <v>3</v>
      </c>
      <c r="AD22" s="9">
        <f>+AC22*$A$19/100*$C$22/100*$E$22/100*$G$22/100</f>
        <v>0.0675</v>
      </c>
      <c r="AE22" s="82">
        <v>12</v>
      </c>
      <c r="AF22" s="9">
        <f>+AE22*$A$19/100*$C$22/100*$E$22/100*$G$22/100</f>
        <v>0.27</v>
      </c>
      <c r="AG22" s="10">
        <v>13</v>
      </c>
      <c r="AH22" s="9">
        <f>+AG22*$A$19/100*$C$22/100*$E$22/100*$G$22/100</f>
        <v>0.2925</v>
      </c>
      <c r="AI22" s="81">
        <v>14</v>
      </c>
      <c r="AJ22" s="9">
        <f>+AI22*$A$19/100*$C$22/100*$E$22/100*$G$22/100</f>
        <v>0.315</v>
      </c>
      <c r="AK22" s="12">
        <v>19</v>
      </c>
      <c r="AL22" s="9">
        <f>+AK22*$A$19/100*$C$22/100*$E$22/100*$G$22/100</f>
        <v>0.4275</v>
      </c>
      <c r="AM22" s="11">
        <v>7</v>
      </c>
      <c r="AN22" s="13">
        <f>+AM22*$A$19/100*$C$22/100*$E$22/100*$G$22/100</f>
        <v>0.1575</v>
      </c>
      <c r="AO22" s="11">
        <v>8</v>
      </c>
      <c r="AP22" s="9">
        <f>+AO22*$A$19/100*$C$22/100*$E$22/100*$G$22/100</f>
        <v>0.18</v>
      </c>
      <c r="AQ22" s="11">
        <v>0</v>
      </c>
      <c r="AR22" s="9">
        <f>+AQ22*$A$19/100*$C$22/100*$E$22/100*$G$22/100</f>
        <v>0</v>
      </c>
      <c r="AS22" s="11">
        <v>64</v>
      </c>
      <c r="AT22" s="9">
        <f>+AS22*$A$19/100*$C$22/100*$E$22/100*$G$22/100</f>
        <v>1.44</v>
      </c>
      <c r="AU22" s="82">
        <v>52</v>
      </c>
      <c r="AV22" s="9">
        <f>+AU22*$A$19/100*$C$22/100*$E$22/100*$G$22/100</f>
        <v>1.17</v>
      </c>
      <c r="AW22" s="11">
        <v>9</v>
      </c>
      <c r="AX22" s="9">
        <f>+AW22*$A$19/100*$C$22/100*$E$22/100*$G$22/100</f>
        <v>0.2025</v>
      </c>
      <c r="AY22" s="11">
        <v>23</v>
      </c>
      <c r="AZ22" s="9">
        <f>+AY22*$A$19/100*$C$22/100*$E$22/100*$G$22/100</f>
        <v>0.5175</v>
      </c>
      <c r="BA22" s="11">
        <v>6</v>
      </c>
      <c r="BB22" s="9">
        <f>+BA22*$A$19/100*$C$22/100*$E$22/100*$G$22/100</f>
        <v>0.135</v>
      </c>
      <c r="BC22" s="10">
        <v>33</v>
      </c>
      <c r="BD22" s="9">
        <f>+BC22*$A$19/100*$C$22/100*$E$22/100*$G$22/100</f>
        <v>0.7425</v>
      </c>
      <c r="BE22" s="10">
        <v>72</v>
      </c>
      <c r="BF22" s="9">
        <f>+BE22*$A$19/100*$C$22/100*$E$22/100*$G$22/100</f>
        <v>1.62</v>
      </c>
    </row>
    <row r="23" spans="1:58" ht="12" customHeight="1">
      <c r="A23" s="192"/>
      <c r="B23" s="199"/>
      <c r="C23" s="183"/>
      <c r="D23" s="41"/>
      <c r="E23" s="42"/>
      <c r="F23" s="41"/>
      <c r="G23" s="42">
        <v>30</v>
      </c>
      <c r="H23" s="41" t="s">
        <v>30</v>
      </c>
      <c r="I23" s="42"/>
      <c r="J23" s="167" t="s">
        <v>6</v>
      </c>
      <c r="K23" s="20">
        <v>0</v>
      </c>
      <c r="L23" s="17">
        <f>+K23*$A$19/100*$C$22/100*$E$22/100*$G$23/100</f>
        <v>0</v>
      </c>
      <c r="M23" s="19">
        <v>0</v>
      </c>
      <c r="N23" s="17">
        <f>+M23*$A$19/100*$C$22/100*$E$22/100*$G$23/100</f>
        <v>0</v>
      </c>
      <c r="O23" s="29">
        <v>0</v>
      </c>
      <c r="P23" s="17">
        <f>+O23*$A$19/100*$C$22/100*$E$22/100*$G$23/100</f>
        <v>0</v>
      </c>
      <c r="Q23" s="29">
        <v>10</v>
      </c>
      <c r="R23" s="17">
        <f>+Q23*$A$19/100*$C$22/100*$E$22/100*$G$23/100</f>
        <v>0.135</v>
      </c>
      <c r="S23" s="20">
        <v>10</v>
      </c>
      <c r="T23" s="17">
        <f>+S23*$A$19/100*$C$22/100*$E$22/100*$G$23/100</f>
        <v>0.135</v>
      </c>
      <c r="U23" s="30">
        <v>17</v>
      </c>
      <c r="V23" s="17">
        <f>+U23*$A$19/100*$C$22/100*$E$22/100*$G$23/100</f>
        <v>0.22949999999999998</v>
      </c>
      <c r="W23" s="20">
        <v>7</v>
      </c>
      <c r="X23" s="17">
        <f>+W23*$A$19/100*$C$22/100*$E$22/100*$G$23/100</f>
        <v>0.09449999999999999</v>
      </c>
      <c r="Y23" s="19">
        <v>12</v>
      </c>
      <c r="Z23" s="17">
        <f>+Y23*$A$19/100*$C$22/100*$E$22/100*$G$23/100</f>
        <v>0.16200000000000003</v>
      </c>
      <c r="AA23" s="29">
        <v>20</v>
      </c>
      <c r="AB23" s="17">
        <f>+AA23*$A$19/100*$C$22/100*$E$22/100*$G$23/100</f>
        <v>0.27</v>
      </c>
      <c r="AC23" s="19">
        <v>23</v>
      </c>
      <c r="AD23" s="17">
        <f>+AC23*$A$19/100*$C$22/100*$E$22/100*$G$23/100</f>
        <v>0.3105</v>
      </c>
      <c r="AE23" s="30">
        <v>0</v>
      </c>
      <c r="AF23" s="17">
        <f>+AE23*$A$19/100*$C$22/100*$E$22/100*$G$23/100</f>
        <v>0</v>
      </c>
      <c r="AG23" s="20">
        <v>0</v>
      </c>
      <c r="AH23" s="17">
        <f>+AG23*$A$19/100*$C$22/100*$E$22/100*$G$23/100</f>
        <v>0</v>
      </c>
      <c r="AI23" s="29">
        <v>10</v>
      </c>
      <c r="AJ23" s="17">
        <f>+AI23*$A$19/100*$C$22/100*$E$22/100*$G$23/100</f>
        <v>0.135</v>
      </c>
      <c r="AK23" s="31">
        <v>60</v>
      </c>
      <c r="AL23" s="17">
        <f>+AK23*$A$19/100*$C$22/100*$E$22/100*$G$23/100</f>
        <v>0.81</v>
      </c>
      <c r="AM23" s="19">
        <v>6</v>
      </c>
      <c r="AN23" s="21">
        <f>+AM23*$A$19/100*$C$22/100*$E$22/100*$G$23/100</f>
        <v>0.08100000000000002</v>
      </c>
      <c r="AO23" s="19">
        <v>11</v>
      </c>
      <c r="AP23" s="17">
        <f>+AO23*$A$19/100*$C$22/100*$E$22/100*$G$23/100</f>
        <v>0.1485</v>
      </c>
      <c r="AQ23" s="19">
        <v>0</v>
      </c>
      <c r="AR23" s="17">
        <f>+AQ23*$A$19/100*$C$22/100*$E$22/100*$G$23/100</f>
        <v>0</v>
      </c>
      <c r="AS23" s="19">
        <v>0</v>
      </c>
      <c r="AT23" s="17">
        <f>+AS23*$A$19/100*$C$22/100*$E$22/100*$G$23/100</f>
        <v>0</v>
      </c>
      <c r="AU23" s="30">
        <v>0</v>
      </c>
      <c r="AV23" s="17">
        <f>+AU23*$A$19/100*$C$22/100*$E$22/100*$G$23/100</f>
        <v>0</v>
      </c>
      <c r="AW23" s="19">
        <v>2</v>
      </c>
      <c r="AX23" s="17">
        <f>+AW23*$A$19/100*$C$22/100*$E$22/100*$G$23/100</f>
        <v>0.026999999999999996</v>
      </c>
      <c r="AY23" s="19">
        <v>6</v>
      </c>
      <c r="AZ23" s="17">
        <f>+AY23*$A$19/100*$C$22/100*$E$22/100*$G$23/100</f>
        <v>0.08100000000000002</v>
      </c>
      <c r="BA23" s="19">
        <v>0</v>
      </c>
      <c r="BB23" s="17">
        <f>+BA23*$A$19/100*$C$22/100*$E$22/100*$G$23/100</f>
        <v>0</v>
      </c>
      <c r="BC23" s="20">
        <v>0</v>
      </c>
      <c r="BD23" s="17">
        <f>+BC23*$A$19/100*$C$22/100*$E$22/100*$G$23/100</f>
        <v>0</v>
      </c>
      <c r="BE23" s="20">
        <v>0</v>
      </c>
      <c r="BF23" s="17">
        <f>+BE23*$A$19/100*$C$22/100*$E$22/100*$G$23/100</f>
        <v>0</v>
      </c>
    </row>
    <row r="24" spans="1:58" ht="12" customHeight="1">
      <c r="A24" s="192"/>
      <c r="B24" s="199"/>
      <c r="C24" s="183"/>
      <c r="D24" s="41"/>
      <c r="E24" s="42"/>
      <c r="F24" s="41"/>
      <c r="G24" s="42">
        <v>20</v>
      </c>
      <c r="H24" s="41" t="s">
        <v>31</v>
      </c>
      <c r="I24" s="42"/>
      <c r="J24" s="167" t="s">
        <v>6</v>
      </c>
      <c r="K24" s="20">
        <v>100</v>
      </c>
      <c r="L24" s="17">
        <f>+K24*$A$19/100*$C$22/100*$E$22/100*$G$24/100</f>
        <v>0.9</v>
      </c>
      <c r="M24" s="19">
        <v>91</v>
      </c>
      <c r="N24" s="17">
        <f>+M24*$A$19/100*$C$22/100*$E$22/100*$G$24/100</f>
        <v>0.819</v>
      </c>
      <c r="O24" s="29">
        <v>89</v>
      </c>
      <c r="P24" s="17">
        <f>+O24*$A$19/100*$C$22/100*$E$22/100*$G$24/100</f>
        <v>0.8009999999999999</v>
      </c>
      <c r="Q24" s="29">
        <v>90</v>
      </c>
      <c r="R24" s="17">
        <f>+Q24*$A$19/100*$C$22/100*$E$22/100*$G$24/100</f>
        <v>0.81</v>
      </c>
      <c r="S24" s="20">
        <v>90</v>
      </c>
      <c r="T24" s="17">
        <f>+S24*$A$19/100*$C$22/100*$E$22/100*$G$24/100</f>
        <v>0.81</v>
      </c>
      <c r="U24" s="30">
        <v>10</v>
      </c>
      <c r="V24" s="17">
        <f>+U24*$A$19/100*$C$22/100*$E$22/100*$G$24/100</f>
        <v>0.09</v>
      </c>
      <c r="W24" s="20">
        <v>77</v>
      </c>
      <c r="X24" s="17">
        <f>+W24*$A$19/100*$C$22/100*$E$22/100*$G$24/100</f>
        <v>0.693</v>
      </c>
      <c r="Y24" s="19">
        <v>71</v>
      </c>
      <c r="Z24" s="17">
        <f>+Y24*$A$19/100*$C$22/100*$E$22/100*$G$24/100</f>
        <v>0.639</v>
      </c>
      <c r="AA24" s="29">
        <v>58</v>
      </c>
      <c r="AB24" s="17">
        <f>+AA24*$A$19/100*$C$22/100*$E$22/100*$G$24/100</f>
        <v>0.5219999999999999</v>
      </c>
      <c r="AC24" s="19">
        <v>74</v>
      </c>
      <c r="AD24" s="17">
        <f>+AC24*$A$19/100*$C$22/100*$E$22/100*$G$24/100</f>
        <v>0.6659999999999999</v>
      </c>
      <c r="AE24" s="30">
        <v>88</v>
      </c>
      <c r="AF24" s="17">
        <f>+AE24*$A$19/100*$C$22/100*$E$22/100*$G$24/100</f>
        <v>0.792</v>
      </c>
      <c r="AG24" s="20">
        <v>87</v>
      </c>
      <c r="AH24" s="17">
        <f>+AG24*$A$19/100*$C$22/100*$E$22/100*$G$24/100</f>
        <v>0.7829999999999999</v>
      </c>
      <c r="AI24" s="29">
        <v>76</v>
      </c>
      <c r="AJ24" s="17">
        <f>+AI24*$A$19/100*$C$22/100*$E$22/100*$G$24/100</f>
        <v>0.684</v>
      </c>
      <c r="AK24" s="31">
        <v>21</v>
      </c>
      <c r="AL24" s="17">
        <f>+AK24*$A$19/100*$C$22/100*$E$22/100*$G$24/100</f>
        <v>0.18899999999999997</v>
      </c>
      <c r="AM24" s="19">
        <v>87</v>
      </c>
      <c r="AN24" s="21">
        <f>+AM24*$A$19/100*$C$22/100*$E$22/100*$G$24/100</f>
        <v>0.7829999999999999</v>
      </c>
      <c r="AO24" s="19">
        <v>81</v>
      </c>
      <c r="AP24" s="17">
        <f>+AO24*$A$19/100*$C$22/100*$E$22/100*$G$24/100</f>
        <v>0.7290000000000001</v>
      </c>
      <c r="AQ24" s="19">
        <v>100</v>
      </c>
      <c r="AR24" s="17">
        <f>+AQ24*$A$19/100*$C$22/100*$E$22/100*$G$24/100</f>
        <v>0.9</v>
      </c>
      <c r="AS24" s="19">
        <v>36</v>
      </c>
      <c r="AT24" s="17">
        <f>+AS24*$A$19/100*$C$22/100*$E$22/100*$G$24/100</f>
        <v>0.32400000000000007</v>
      </c>
      <c r="AU24" s="30">
        <v>48</v>
      </c>
      <c r="AV24" s="17">
        <f>+AU24*$A$19/100*$C$22/100*$E$22/100*$G$24/100</f>
        <v>0.43200000000000005</v>
      </c>
      <c r="AW24" s="19">
        <v>89</v>
      </c>
      <c r="AX24" s="17">
        <f>+AW24*$A$19/100*$C$22/100*$E$22/100*$G$24/100</f>
        <v>0.8009999999999999</v>
      </c>
      <c r="AY24" s="19">
        <v>71</v>
      </c>
      <c r="AZ24" s="17">
        <f>+AY24*$A$19/100*$C$22/100*$E$22/100*$G$24/100</f>
        <v>0.639</v>
      </c>
      <c r="BA24" s="19">
        <v>94</v>
      </c>
      <c r="BB24" s="17">
        <f>+BA24*$A$19/100*$C$22/100*$E$22/100*$G$24/100</f>
        <v>0.8460000000000001</v>
      </c>
      <c r="BC24" s="20">
        <v>67</v>
      </c>
      <c r="BD24" s="17">
        <f>+BC24*$A$19/100*$C$22/100*$E$22/100*$G$24/100</f>
        <v>0.6030000000000001</v>
      </c>
      <c r="BE24" s="20">
        <v>28</v>
      </c>
      <c r="BF24" s="17">
        <f>+BE24*$A$19/100*$C$22/100*$E$22/100*$G$24/100</f>
        <v>0.252</v>
      </c>
    </row>
    <row r="25" spans="1:58" ht="12" customHeight="1">
      <c r="A25" s="192"/>
      <c r="B25" s="199"/>
      <c r="C25" s="183"/>
      <c r="D25" s="41"/>
      <c r="E25" s="42">
        <v>35</v>
      </c>
      <c r="F25" s="41" t="s">
        <v>32</v>
      </c>
      <c r="G25" s="42">
        <v>65</v>
      </c>
      <c r="H25" s="41" t="s">
        <v>54</v>
      </c>
      <c r="I25" s="42">
        <v>10</v>
      </c>
      <c r="J25" s="167" t="s">
        <v>63</v>
      </c>
      <c r="K25" s="20">
        <v>0</v>
      </c>
      <c r="L25" s="17">
        <v>0</v>
      </c>
      <c r="M25" s="19">
        <v>0.33</v>
      </c>
      <c r="N25" s="17">
        <v>0.1126125</v>
      </c>
      <c r="O25" s="19">
        <v>0.82</v>
      </c>
      <c r="P25" s="17">
        <v>0.279825</v>
      </c>
      <c r="Q25" s="19">
        <v>0</v>
      </c>
      <c r="R25" s="17">
        <v>0</v>
      </c>
      <c r="S25" s="20">
        <v>0.12</v>
      </c>
      <c r="T25" s="17">
        <v>0.04095</v>
      </c>
      <c r="U25" s="20">
        <v>2.23</v>
      </c>
      <c r="V25" s="17">
        <v>0.7609875</v>
      </c>
      <c r="W25" s="20">
        <v>2.44</v>
      </c>
      <c r="X25" s="17">
        <v>0.8326499999999999</v>
      </c>
      <c r="Y25" s="19">
        <v>1.2</v>
      </c>
      <c r="Z25" s="17">
        <v>0.4095</v>
      </c>
      <c r="AA25" s="19">
        <v>1.18</v>
      </c>
      <c r="AB25" s="17">
        <v>0.402675</v>
      </c>
      <c r="AC25" s="19">
        <v>0.68</v>
      </c>
      <c r="AD25" s="17">
        <v>0.23205</v>
      </c>
      <c r="AE25" s="20">
        <v>1.04</v>
      </c>
      <c r="AF25" s="17">
        <v>0.3549000000000001</v>
      </c>
      <c r="AG25" s="20">
        <v>1.15</v>
      </c>
      <c r="AH25" s="17">
        <v>0.3924375</v>
      </c>
      <c r="AI25" s="19">
        <v>1.09</v>
      </c>
      <c r="AJ25" s="17">
        <v>0.3719625</v>
      </c>
      <c r="AK25" s="31">
        <v>2.45</v>
      </c>
      <c r="AL25" s="17">
        <v>0.8360624999999999</v>
      </c>
      <c r="AM25" s="19">
        <v>0.68</v>
      </c>
      <c r="AN25" s="21">
        <v>0.23205</v>
      </c>
      <c r="AO25" s="19">
        <v>0.56</v>
      </c>
      <c r="AP25" s="17">
        <v>0.19110000000000002</v>
      </c>
      <c r="AQ25" s="19">
        <v>2.84</v>
      </c>
      <c r="AR25" s="17">
        <v>0.96915</v>
      </c>
      <c r="AS25" s="19">
        <v>3.44</v>
      </c>
      <c r="AT25" s="17">
        <v>1.1739000000000002</v>
      </c>
      <c r="AU25" s="20">
        <v>6.5</v>
      </c>
      <c r="AV25" s="17">
        <v>2.218125</v>
      </c>
      <c r="AW25" s="19">
        <v>1.07</v>
      </c>
      <c r="AX25" s="17">
        <v>0.3651375</v>
      </c>
      <c r="AY25" s="19">
        <v>0.92</v>
      </c>
      <c r="AZ25" s="17">
        <v>0.31395</v>
      </c>
      <c r="BA25" s="19">
        <v>0.58</v>
      </c>
      <c r="BB25" s="17">
        <v>0.19792500000000002</v>
      </c>
      <c r="BC25" s="20">
        <v>1.49</v>
      </c>
      <c r="BD25" s="17">
        <v>0.5084625</v>
      </c>
      <c r="BE25" s="20">
        <v>2.32</v>
      </c>
      <c r="BF25" s="17">
        <v>0.7917000000000001</v>
      </c>
    </row>
    <row r="26" spans="1:58" ht="12" customHeight="1">
      <c r="A26" s="192"/>
      <c r="B26" s="199"/>
      <c r="C26" s="183"/>
      <c r="D26" s="41"/>
      <c r="E26" s="42"/>
      <c r="F26" s="41"/>
      <c r="G26" s="42">
        <v>20</v>
      </c>
      <c r="H26" s="41" t="s">
        <v>33</v>
      </c>
      <c r="I26" s="42">
        <v>10</v>
      </c>
      <c r="J26" s="167" t="s">
        <v>65</v>
      </c>
      <c r="K26" s="20">
        <v>0.12</v>
      </c>
      <c r="L26" s="17">
        <v>0.0126</v>
      </c>
      <c r="M26" s="19">
        <v>0</v>
      </c>
      <c r="N26" s="17">
        <v>0</v>
      </c>
      <c r="O26" s="19">
        <v>0.18</v>
      </c>
      <c r="P26" s="17">
        <v>0.018899999999999997</v>
      </c>
      <c r="Q26" s="19">
        <v>0</v>
      </c>
      <c r="R26" s="17">
        <v>0</v>
      </c>
      <c r="S26" s="20">
        <v>0</v>
      </c>
      <c r="T26" s="17">
        <v>0</v>
      </c>
      <c r="U26" s="20">
        <v>0.21</v>
      </c>
      <c r="V26" s="17">
        <v>0.02205</v>
      </c>
      <c r="W26" s="20">
        <v>0.31</v>
      </c>
      <c r="X26" s="17">
        <v>0.03255</v>
      </c>
      <c r="Y26" s="19">
        <v>0.03</v>
      </c>
      <c r="Z26" s="17">
        <v>0.00315</v>
      </c>
      <c r="AA26" s="19">
        <v>0</v>
      </c>
      <c r="AB26" s="17">
        <v>0</v>
      </c>
      <c r="AC26" s="19">
        <v>0.09</v>
      </c>
      <c r="AD26" s="17">
        <v>0.009449999999999998</v>
      </c>
      <c r="AE26" s="20">
        <v>0.57</v>
      </c>
      <c r="AF26" s="17">
        <v>0.05984999999999999</v>
      </c>
      <c r="AG26" s="20">
        <v>0.57</v>
      </c>
      <c r="AH26" s="17">
        <v>0.05984999999999999</v>
      </c>
      <c r="AI26" s="19">
        <v>0.02</v>
      </c>
      <c r="AJ26" s="17">
        <v>0.0021</v>
      </c>
      <c r="AK26" s="31">
        <v>0</v>
      </c>
      <c r="AL26" s="17">
        <v>0</v>
      </c>
      <c r="AM26" s="19">
        <v>0</v>
      </c>
      <c r="AN26" s="21">
        <v>0</v>
      </c>
      <c r="AO26" s="19">
        <v>0</v>
      </c>
      <c r="AP26" s="17">
        <v>0</v>
      </c>
      <c r="AQ26" s="19">
        <v>3.16</v>
      </c>
      <c r="AR26" s="17">
        <v>0.33179999999999993</v>
      </c>
      <c r="AS26" s="19">
        <v>0</v>
      </c>
      <c r="AT26" s="17">
        <v>0</v>
      </c>
      <c r="AU26" s="20">
        <v>0.51</v>
      </c>
      <c r="AV26" s="17">
        <v>0.05354999999999999</v>
      </c>
      <c r="AW26" s="19">
        <v>0.22</v>
      </c>
      <c r="AX26" s="17">
        <v>0.0231</v>
      </c>
      <c r="AY26" s="19">
        <v>1.11</v>
      </c>
      <c r="AZ26" s="17">
        <v>0.11655000000000001</v>
      </c>
      <c r="BA26" s="19">
        <v>0.22</v>
      </c>
      <c r="BB26" s="17">
        <v>0.0231</v>
      </c>
      <c r="BC26" s="20">
        <v>0.07</v>
      </c>
      <c r="BD26" s="17">
        <v>0.007350000000000001</v>
      </c>
      <c r="BE26" s="20">
        <v>0.31</v>
      </c>
      <c r="BF26" s="17">
        <v>0.03255</v>
      </c>
    </row>
    <row r="27" spans="1:58" ht="12" customHeight="1">
      <c r="A27" s="192"/>
      <c r="B27" s="199"/>
      <c r="C27" s="183"/>
      <c r="D27" s="41"/>
      <c r="E27" s="42"/>
      <c r="F27" s="41"/>
      <c r="G27" s="42">
        <v>15</v>
      </c>
      <c r="H27" s="41" t="s">
        <v>57</v>
      </c>
      <c r="I27" s="42">
        <v>10</v>
      </c>
      <c r="J27" s="167" t="s">
        <v>64</v>
      </c>
      <c r="K27" s="20">
        <v>0.94</v>
      </c>
      <c r="L27" s="17">
        <v>0.074025</v>
      </c>
      <c r="M27" s="19">
        <v>0.91</v>
      </c>
      <c r="N27" s="17">
        <v>0.0716625</v>
      </c>
      <c r="O27" s="19">
        <v>1.19</v>
      </c>
      <c r="P27" s="17">
        <v>0.09371249999999999</v>
      </c>
      <c r="Q27" s="19">
        <v>2.04</v>
      </c>
      <c r="R27" s="17">
        <v>0.16065</v>
      </c>
      <c r="S27" s="20">
        <v>1.96</v>
      </c>
      <c r="T27" s="17">
        <v>0.15435</v>
      </c>
      <c r="U27" s="20">
        <v>0.95</v>
      </c>
      <c r="V27" s="17">
        <v>0.07481249999999999</v>
      </c>
      <c r="W27" s="20">
        <v>1.8</v>
      </c>
      <c r="X27" s="17">
        <v>0.14175000000000001</v>
      </c>
      <c r="Y27" s="19">
        <v>1.4</v>
      </c>
      <c r="Z27" s="17">
        <v>0.11025</v>
      </c>
      <c r="AA27" s="19">
        <v>1.04</v>
      </c>
      <c r="AB27" s="17">
        <v>0.08190000000000001</v>
      </c>
      <c r="AC27" s="19">
        <v>1.86</v>
      </c>
      <c r="AD27" s="17">
        <v>0.14647500000000002</v>
      </c>
      <c r="AE27" s="20">
        <v>0.85</v>
      </c>
      <c r="AF27" s="17">
        <v>0.06693750000000001</v>
      </c>
      <c r="AG27" s="20">
        <v>0.31</v>
      </c>
      <c r="AH27" s="17">
        <v>0.024412500000000004</v>
      </c>
      <c r="AI27" s="19">
        <v>1.06</v>
      </c>
      <c r="AJ27" s="17">
        <v>0.08347500000000001</v>
      </c>
      <c r="AK27" s="31">
        <v>0.87</v>
      </c>
      <c r="AL27" s="17">
        <v>0.0685125</v>
      </c>
      <c r="AM27" s="19">
        <v>1.13</v>
      </c>
      <c r="AN27" s="21">
        <v>0.08898749999999998</v>
      </c>
      <c r="AO27" s="19">
        <v>1.5</v>
      </c>
      <c r="AP27" s="17">
        <v>0.11812499999999998</v>
      </c>
      <c r="AQ27" s="19">
        <v>0.94</v>
      </c>
      <c r="AR27" s="17">
        <v>0.074025</v>
      </c>
      <c r="AS27" s="19">
        <v>1.03</v>
      </c>
      <c r="AT27" s="17">
        <v>0.0811125</v>
      </c>
      <c r="AU27" s="20">
        <v>0.94</v>
      </c>
      <c r="AV27" s="17">
        <v>0.074025</v>
      </c>
      <c r="AW27" s="19">
        <v>1.2</v>
      </c>
      <c r="AX27" s="17">
        <v>0.0945</v>
      </c>
      <c r="AY27" s="19">
        <v>0.74</v>
      </c>
      <c r="AZ27" s="17">
        <v>0.058275</v>
      </c>
      <c r="BA27" s="19">
        <v>0.71</v>
      </c>
      <c r="BB27" s="17">
        <v>0.0559125</v>
      </c>
      <c r="BC27" s="20">
        <v>1.12</v>
      </c>
      <c r="BD27" s="17">
        <v>0.08820000000000001</v>
      </c>
      <c r="BE27" s="20">
        <v>0.54</v>
      </c>
      <c r="BF27" s="17">
        <v>0.04252500000000001</v>
      </c>
    </row>
    <row r="28" spans="1:58" ht="12" customHeight="1">
      <c r="A28" s="192"/>
      <c r="B28" s="199"/>
      <c r="C28" s="183"/>
      <c r="D28" s="41"/>
      <c r="E28" s="42">
        <v>35</v>
      </c>
      <c r="F28" s="41" t="s">
        <v>34</v>
      </c>
      <c r="G28" s="42">
        <v>60</v>
      </c>
      <c r="H28" s="41" t="s">
        <v>35</v>
      </c>
      <c r="I28" s="43">
        <v>17</v>
      </c>
      <c r="J28" s="167" t="s">
        <v>68</v>
      </c>
      <c r="K28" s="140">
        <v>0</v>
      </c>
      <c r="L28" s="141">
        <f>+K28*$A$19/100*$C$22/100*$E$28/100*$G$28/100*$I$28</f>
        <v>0</v>
      </c>
      <c r="M28" s="142">
        <v>0</v>
      </c>
      <c r="N28" s="141">
        <f>+M28*$A$19/100*$C$22/100*$E$28/100*$G$28/100*$I$28</f>
        <v>0</v>
      </c>
      <c r="O28" s="142">
        <v>0</v>
      </c>
      <c r="P28" s="141">
        <f>+O28*$A$19/100*$C$22/100*$E$28/100*$G$28/100*$I$28</f>
        <v>0</v>
      </c>
      <c r="Q28" s="142">
        <v>0</v>
      </c>
      <c r="R28" s="141">
        <f>+Q28*$A$19/100*$C$22/100*$E$28/100*$G$28/100*$I$28</f>
        <v>0</v>
      </c>
      <c r="S28" s="140">
        <v>0</v>
      </c>
      <c r="T28" s="141">
        <f>+S28*$A$19/100*$C$22/100*$E$28/100*$G$28/100*$I$28</f>
        <v>0</v>
      </c>
      <c r="U28" s="140">
        <v>0.21</v>
      </c>
      <c r="V28" s="141">
        <f>+U28*$A$19/100*$C$22/100*$E$28/100*$G$28/100*$I$28</f>
        <v>0.11245499999999999</v>
      </c>
      <c r="W28" s="140">
        <v>0</v>
      </c>
      <c r="X28" s="141">
        <f>+W28*$A$19/100*$C$22/100*$E$28/100*$G$28/100*$I$28</f>
        <v>0</v>
      </c>
      <c r="Y28" s="142">
        <v>0.03</v>
      </c>
      <c r="Z28" s="141">
        <f>+Y28*$A$19/100*$C$22/100*$E$28/100*$G$28/100*$I$28</f>
        <v>0.016065</v>
      </c>
      <c r="AA28" s="142">
        <v>0.04</v>
      </c>
      <c r="AB28" s="141">
        <f>+AA28*$A$19/100*$C$22/100*$E$28/100*$G$28/100*$I$28</f>
        <v>0.02142</v>
      </c>
      <c r="AC28" s="142">
        <v>0.1</v>
      </c>
      <c r="AD28" s="141">
        <f>+AC28*$A$19/100*$C$22/100*$E$28/100*$G$28/100*$I$28</f>
        <v>0.05355</v>
      </c>
      <c r="AE28" s="140">
        <v>0</v>
      </c>
      <c r="AF28" s="141">
        <f>+AE28*$A$19/100*$C$22/100*$E$28/100*$G$28/100*$I$28</f>
        <v>0</v>
      </c>
      <c r="AG28" s="140">
        <v>0.05</v>
      </c>
      <c r="AH28" s="141">
        <f>+AG28*$A$19/100*$C$22/100*$E$28/100*$G$28/100*$I$28</f>
        <v>0.026775</v>
      </c>
      <c r="AI28" s="142">
        <v>0.02</v>
      </c>
      <c r="AJ28" s="141">
        <f>+AI28*$A$19/100*$C$22/100*$E$28/100*$G$28/100*$I$28</f>
        <v>0.01071</v>
      </c>
      <c r="AK28" s="143">
        <v>0</v>
      </c>
      <c r="AL28" s="141">
        <f>+AK28*$A$19/100*$C$22/100*$E$28/100*$G$28/100*$I$28</f>
        <v>0</v>
      </c>
      <c r="AM28" s="142">
        <v>0</v>
      </c>
      <c r="AN28" s="144">
        <f>+AM28*$A$19/100*$C$22/100*$E$28/100*$G$28/100*$I$28</f>
        <v>0</v>
      </c>
      <c r="AO28" s="142">
        <v>0</v>
      </c>
      <c r="AP28" s="141">
        <f>+AO28*$A$19/100*$C$22/100*$E$28/100*$G$28/100*$I$28</f>
        <v>0</v>
      </c>
      <c r="AQ28" s="142">
        <v>0</v>
      </c>
      <c r="AR28" s="141">
        <f>+AQ28*$A$19/100*$C$22/100*$E$28/100*$G$28/100*$I$28</f>
        <v>0</v>
      </c>
      <c r="AS28" s="142">
        <v>0</v>
      </c>
      <c r="AT28" s="141">
        <f>+AS28*$A$19/100*$C$22/100*$E$28/100*$G$28/100*$I$28</f>
        <v>0</v>
      </c>
      <c r="AU28" s="140">
        <v>0.28</v>
      </c>
      <c r="AV28" s="141">
        <f>+AU28*$A$19/100*$C$22/100*$E$28/100*$G$28/100*$I$28</f>
        <v>0.14994000000000002</v>
      </c>
      <c r="AW28" s="142">
        <v>0.02</v>
      </c>
      <c r="AX28" s="141">
        <f>+AW28*$A$19/100*$C$22/100*$E$28/100*$G$28/100*$I$28</f>
        <v>0.01071</v>
      </c>
      <c r="AY28" s="142">
        <v>0</v>
      </c>
      <c r="AZ28" s="141">
        <f>+AY28*$A$19/100*$C$22/100*$E$28/100*$G$28/100*$I$28</f>
        <v>0</v>
      </c>
      <c r="BA28" s="142">
        <v>0</v>
      </c>
      <c r="BB28" s="141">
        <f>+BA28*$A$19/100*$C$22/100*$E$28/100*$G$28/100*$I$28</f>
        <v>0</v>
      </c>
      <c r="BC28" s="140">
        <v>0</v>
      </c>
      <c r="BD28" s="141">
        <f>+BC28*$A$19/100*$C$22/100*$E$28/100*$G$28/100*$I$28</f>
        <v>0</v>
      </c>
      <c r="BE28" s="140">
        <v>0.07</v>
      </c>
      <c r="BF28" s="141">
        <f>+BE28*$A$19/100*$C$22/100*$E$28/100*$G$28/100*$I$28</f>
        <v>0.037485000000000004</v>
      </c>
    </row>
    <row r="29" spans="1:58" ht="12" customHeight="1" thickBot="1">
      <c r="A29" s="192"/>
      <c r="B29" s="199"/>
      <c r="C29" s="184"/>
      <c r="D29" s="86"/>
      <c r="E29" s="87"/>
      <c r="F29" s="86"/>
      <c r="G29" s="87">
        <v>40</v>
      </c>
      <c r="H29" s="86" t="s">
        <v>58</v>
      </c>
      <c r="I29" s="88">
        <v>32</v>
      </c>
      <c r="J29" s="168" t="s">
        <v>67</v>
      </c>
      <c r="K29" s="145">
        <v>0</v>
      </c>
      <c r="L29" s="146">
        <f>+K29*$A$19/100*$C$22/100*$E$28/100*$G$29/100*$I$29</f>
        <v>0</v>
      </c>
      <c r="M29" s="147">
        <v>0.16</v>
      </c>
      <c r="N29" s="146">
        <f>+M29*$A$19/100*$C$22/100*$E$28/100*$G$29/100*$I$29</f>
        <v>0.10751999999999999</v>
      </c>
      <c r="O29" s="147">
        <v>0.18</v>
      </c>
      <c r="P29" s="146">
        <f>+O29*$A$19/100*$C$22/100*$E$28/100*$G$29/100*$I$29</f>
        <v>0.12095999999999998</v>
      </c>
      <c r="Q29" s="147">
        <v>0</v>
      </c>
      <c r="R29" s="146">
        <f>+Q29*$A$19/100*$C$22/100*$E$28/100*$G$29/100*$I$29</f>
        <v>0</v>
      </c>
      <c r="S29" s="145">
        <v>0</v>
      </c>
      <c r="T29" s="146">
        <f>+S29*$A$19/100*$C$22/100*$E$28/100*$G$29/100*$I$29</f>
        <v>0</v>
      </c>
      <c r="U29" s="145">
        <v>0.1</v>
      </c>
      <c r="V29" s="146">
        <f>+U29*$A$19/100*$C$22/100*$E$28/100*$G$29/100*$I$29</f>
        <v>0.06720000000000001</v>
      </c>
      <c r="W29" s="145">
        <v>0</v>
      </c>
      <c r="X29" s="146">
        <f>+W29*$A$19/100*$C$22/100*$E$28/100*$G$29/100*$I$29</f>
        <v>0</v>
      </c>
      <c r="Y29" s="147">
        <v>0.14</v>
      </c>
      <c r="Z29" s="146">
        <f>+Y29*$A$19/100*$C$22/100*$E$28/100*$G$29/100*$I$29</f>
        <v>0.09408000000000001</v>
      </c>
      <c r="AA29" s="147">
        <v>0</v>
      </c>
      <c r="AB29" s="146">
        <f>+AA29*$A$19/100*$C$22/100*$E$28/100*$G$29/100*$I$29</f>
        <v>0</v>
      </c>
      <c r="AC29" s="147">
        <v>0.1</v>
      </c>
      <c r="AD29" s="146">
        <f>+AC29*$A$19/100*$C$22/100*$E$28/100*$G$29/100*$I$29</f>
        <v>0.06720000000000001</v>
      </c>
      <c r="AE29" s="145">
        <v>0.04</v>
      </c>
      <c r="AF29" s="146">
        <f>+AE29*$A$19/100*$C$22/100*$E$28/100*$G$29/100*$I$29</f>
        <v>0.026879999999999998</v>
      </c>
      <c r="AG29" s="145">
        <v>0.05</v>
      </c>
      <c r="AH29" s="146">
        <f>+AG29*$A$19/100*$C$22/100*$E$28/100*$G$29/100*$I$29</f>
        <v>0.033600000000000005</v>
      </c>
      <c r="AI29" s="147">
        <v>0.02</v>
      </c>
      <c r="AJ29" s="146">
        <f>+AI29*$A$19/100*$C$22/100*$E$28/100*$G$29/100*$I$29</f>
        <v>0.013439999999999999</v>
      </c>
      <c r="AK29" s="148">
        <v>0</v>
      </c>
      <c r="AL29" s="146">
        <f>+AK29*$A$19/100*$C$22/100*$E$28/100*$G$29/100*$I$29</f>
        <v>0</v>
      </c>
      <c r="AM29" s="147">
        <v>0.16</v>
      </c>
      <c r="AN29" s="149">
        <f>+AM29*$A$19/100*$C$22/100*$E$28/100*$G$29/100*$I$29</f>
        <v>0.10751999999999999</v>
      </c>
      <c r="AO29" s="147">
        <v>0</v>
      </c>
      <c r="AP29" s="146">
        <f>+AO29*$A$19/100*$C$22/100*$E$28/100*$G$29/100*$I$29</f>
        <v>0</v>
      </c>
      <c r="AQ29" s="147">
        <v>0</v>
      </c>
      <c r="AR29" s="146">
        <f>+AQ29*$A$19/100*$C$22/100*$E$28/100*$G$29/100*$I$29</f>
        <v>0</v>
      </c>
      <c r="AS29" s="147">
        <v>0.13</v>
      </c>
      <c r="AT29" s="146">
        <f>+AS29*$A$19/100*$C$22/100*$E$28/100*$G$29/100*$I$29</f>
        <v>0.08736000000000001</v>
      </c>
      <c r="AU29" s="145">
        <v>0</v>
      </c>
      <c r="AV29" s="146">
        <f>+AU29*$A$19/100*$C$22/100*$E$28/100*$G$29/100*$I$29</f>
        <v>0</v>
      </c>
      <c r="AW29" s="147">
        <v>0.08</v>
      </c>
      <c r="AX29" s="146">
        <f>+AW29*$A$19/100*$C$22/100*$E$28/100*$G$29/100*$I$29</f>
        <v>0.053759999999999995</v>
      </c>
      <c r="AY29" s="147">
        <v>0.09</v>
      </c>
      <c r="AZ29" s="146">
        <f>+AY29*$A$19/100*$C$22/100*$E$28/100*$G$29/100*$I$29</f>
        <v>0.06047999999999999</v>
      </c>
      <c r="BA29" s="147">
        <v>0</v>
      </c>
      <c r="BB29" s="146">
        <f>+BA29*$A$19/100*$C$22/100*$E$28/100*$G$29/100*$I$29</f>
        <v>0</v>
      </c>
      <c r="BC29" s="145">
        <v>0</v>
      </c>
      <c r="BD29" s="146">
        <f>+BC29*$A$19/100*$C$22/100*$E$28/100*$G$29/100*$I$29</f>
        <v>0</v>
      </c>
      <c r="BE29" s="145">
        <v>0</v>
      </c>
      <c r="BF29" s="146">
        <f>+BE29*$A$19/100*$C$22/100*$E$28/100*$G$29/100*$I$29</f>
        <v>0</v>
      </c>
    </row>
    <row r="30" spans="1:58" ht="12" customHeight="1">
      <c r="A30" s="192"/>
      <c r="B30" s="199"/>
      <c r="C30" s="182">
        <v>30</v>
      </c>
      <c r="D30" s="36" t="s">
        <v>36</v>
      </c>
      <c r="E30" s="42">
        <v>20</v>
      </c>
      <c r="F30" s="41" t="s">
        <v>40</v>
      </c>
      <c r="G30" s="42">
        <v>70</v>
      </c>
      <c r="H30" s="41" t="s">
        <v>41</v>
      </c>
      <c r="I30" s="43">
        <v>20</v>
      </c>
      <c r="J30" s="167" t="s">
        <v>42</v>
      </c>
      <c r="K30" s="20">
        <v>0</v>
      </c>
      <c r="L30" s="17">
        <f>+K30*$A$19/100*$C$30/100*$E$30/100*$G$30/100*$I$30</f>
        <v>0</v>
      </c>
      <c r="M30" s="19">
        <v>0</v>
      </c>
      <c r="N30" s="17">
        <f>+M30*$A$19/100*$C$30/100*$E$30/100*$G$30/100*$I$30</f>
        <v>0</v>
      </c>
      <c r="O30" s="19">
        <v>0</v>
      </c>
      <c r="P30" s="17">
        <f>+O30*$A$19/100*$C$30/100*$E$30/100*$G$30/100*$I$30</f>
        <v>0</v>
      </c>
      <c r="Q30" s="19">
        <v>0</v>
      </c>
      <c r="R30" s="17">
        <f>+Q30*$A$19/100*$C$30/100*$E$30/100*$G$30/100*$I$30</f>
        <v>0</v>
      </c>
      <c r="S30" s="20">
        <v>0</v>
      </c>
      <c r="T30" s="17">
        <f>+S30*$A$19/100*$C$30/100*$E$30/100*$G$30/100*$I$30</f>
        <v>0</v>
      </c>
      <c r="U30" s="19">
        <v>0</v>
      </c>
      <c r="V30" s="17">
        <f>+U30*$A$19/100*$C$30/100*$E$30/100*$G$30/100*$I$30</f>
        <v>0</v>
      </c>
      <c r="W30" s="20">
        <v>0</v>
      </c>
      <c r="X30" s="17">
        <f>+W30*$A$19/100*$C$30/100*$E$30/100*$G$30/100*$I$30</f>
        <v>0</v>
      </c>
      <c r="Y30" s="19">
        <v>0.94</v>
      </c>
      <c r="Z30" s="17">
        <f>+Y30*$A$19/100*$C$30/100*$E$30/100*$G$30/100*$I$30</f>
        <v>0.39480000000000004</v>
      </c>
      <c r="AA30" s="19">
        <v>0</v>
      </c>
      <c r="AB30" s="17">
        <f>+AA30*$A$19/100*$C$30/100*$E$30/100*$G$30/100*$I$30</f>
        <v>0</v>
      </c>
      <c r="AC30" s="19">
        <v>0</v>
      </c>
      <c r="AD30" s="17">
        <f>+AC30*$A$19/100*$C$30/100*$E$30/100*$G$30/100*$I$30</f>
        <v>0</v>
      </c>
      <c r="AE30" s="20">
        <v>1.29</v>
      </c>
      <c r="AF30" s="17">
        <f>+AE30*$A$19/100*$C$30/100*$E$30/100*$G$30/100*$I$30</f>
        <v>0.5418</v>
      </c>
      <c r="AG30" s="20">
        <v>0</v>
      </c>
      <c r="AH30" s="17">
        <f>+AG30*$A$19/100*$C$30/100*$E$30/100*$G$30/100*$I$30</f>
        <v>0</v>
      </c>
      <c r="AI30" s="19">
        <v>0</v>
      </c>
      <c r="AJ30" s="17">
        <f>+AI30*$A$19/100*$C$30/100*$E$30/100*$G$30/100*$I$30</f>
        <v>0</v>
      </c>
      <c r="AK30" s="31">
        <v>0</v>
      </c>
      <c r="AL30" s="17">
        <f>+AK30*$A$19/100*$C$30/100*$E$30/100*$G$30/100*$I$30</f>
        <v>0</v>
      </c>
      <c r="AM30" s="19">
        <v>0</v>
      </c>
      <c r="AN30" s="21">
        <f>+AM30*$A$19/100*$C$30/100*$E$30/100*$G$30/100*$I$30</f>
        <v>0</v>
      </c>
      <c r="AO30" s="19">
        <v>0</v>
      </c>
      <c r="AP30" s="17">
        <f>+AO30*$A$19/100*$C$30/100*$E$30/100*$G$30/100*$I$30</f>
        <v>0</v>
      </c>
      <c r="AQ30" s="19">
        <v>0</v>
      </c>
      <c r="AR30" s="17">
        <f>+AQ30*$A$19/100*$C$30/100*$E$30/100*$G$30/100*$I$30</f>
        <v>0</v>
      </c>
      <c r="AS30" s="19">
        <v>0</v>
      </c>
      <c r="AT30" s="17">
        <f>+AS30*$A$19/100*$C$30/100*$E$30/100*$G$30/100*$I$30</f>
        <v>0</v>
      </c>
      <c r="AU30" s="20">
        <v>0</v>
      </c>
      <c r="AV30" s="17">
        <f>+AU30*$A$19/100*$C$30/100*$E$30/100*$G$30/100*$I$30</f>
        <v>0</v>
      </c>
      <c r="AW30" s="19">
        <v>1.41</v>
      </c>
      <c r="AX30" s="17">
        <f>+AW30*$A$19/100*$C$30/100*$E$30/100*$G$30/100*$I$30</f>
        <v>0.5922</v>
      </c>
      <c r="AY30" s="19">
        <v>0</v>
      </c>
      <c r="AZ30" s="17">
        <f>+AY30*$A$19/100*$C$30/100*$E$30/100*$G$30/100*$I$30</f>
        <v>0</v>
      </c>
      <c r="BA30" s="19">
        <v>0</v>
      </c>
      <c r="BB30" s="17">
        <f>+BA30*$A$19/100*$C$30/100*$E$30/100*$G$30/100*$I$30</f>
        <v>0</v>
      </c>
      <c r="BC30" s="20">
        <v>0</v>
      </c>
      <c r="BD30" s="17">
        <f>+BC30*$A$19/100*$C$30/100*$E$30/100*$G$30/100*$I$30</f>
        <v>0</v>
      </c>
      <c r="BE30" s="20">
        <v>0</v>
      </c>
      <c r="BF30" s="17">
        <f>+BE30*$A$19/100*$C$30/100*$E$30/100*$G$30/100*$I$30</f>
        <v>0</v>
      </c>
    </row>
    <row r="31" spans="1:58" ht="12" customHeight="1">
      <c r="A31" s="192"/>
      <c r="B31" s="199"/>
      <c r="C31" s="183"/>
      <c r="D31" s="41"/>
      <c r="E31" s="42"/>
      <c r="F31" s="41"/>
      <c r="G31" s="42">
        <v>30</v>
      </c>
      <c r="H31" s="41" t="s">
        <v>43</v>
      </c>
      <c r="I31" s="43">
        <v>20</v>
      </c>
      <c r="J31" s="167" t="s">
        <v>42</v>
      </c>
      <c r="K31" s="20">
        <v>1.32</v>
      </c>
      <c r="L31" s="17">
        <f>+K31*$A$19/100*$C$30/100*$E$30/100*$G$31/100*$I$31</f>
        <v>0.2376</v>
      </c>
      <c r="M31" s="19">
        <v>2.4</v>
      </c>
      <c r="N31" s="17">
        <f>+M31*$A$19/100*$C$30/100*$E$30/100*$G$31/100*$I$31</f>
        <v>0.43199999999999994</v>
      </c>
      <c r="O31" s="19">
        <v>1</v>
      </c>
      <c r="P31" s="17">
        <f>+O31*$A$19/100*$C$30/100*$E$30/100*$G$31/100*$I$31</f>
        <v>0.18</v>
      </c>
      <c r="Q31" s="19">
        <v>1.66</v>
      </c>
      <c r="R31" s="17">
        <f>+Q31*$A$19/100*$C$30/100*$E$30/100*$G$31/100*$I$31</f>
        <v>0.29880000000000007</v>
      </c>
      <c r="S31" s="20">
        <v>1.66</v>
      </c>
      <c r="T31" s="17">
        <f>+S31*$A$19/100*$C$30/100*$E$30/100*$G$31/100*$I$31</f>
        <v>0.29880000000000007</v>
      </c>
      <c r="U31" s="19">
        <v>2.66</v>
      </c>
      <c r="V31" s="17">
        <f>+U31*$A$19/100*$C$30/100*$E$30/100*$G$31/100*$I$31</f>
        <v>0.47880000000000006</v>
      </c>
      <c r="W31" s="20">
        <v>1.46</v>
      </c>
      <c r="X31" s="17">
        <f>+W31*$A$19/100*$C$30/100*$E$30/100*$G$31/100*$I$31</f>
        <v>0.2628</v>
      </c>
      <c r="Y31" s="19">
        <v>0</v>
      </c>
      <c r="Z31" s="17">
        <f>+Y31*$A$19/100*$C$30/100*$E$30/100*$G$31/100*$I$31</f>
        <v>0</v>
      </c>
      <c r="AA31" s="19">
        <v>1.276</v>
      </c>
      <c r="AB31" s="17">
        <f>+AA31*$A$19/100*$C$30/100*$E$30/100*$G$31/100*$I$31</f>
        <v>0.22968000000000002</v>
      </c>
      <c r="AC31" s="19">
        <v>1.66</v>
      </c>
      <c r="AD31" s="17">
        <f>+AC31*$A$19/100*$C$30/100*$E$30/100*$G$31/100*$I$31</f>
        <v>0.29880000000000007</v>
      </c>
      <c r="AE31" s="20">
        <v>0</v>
      </c>
      <c r="AF31" s="17">
        <f>+AE31*$A$19/100*$C$30/100*$E$30/100*$G$31/100*$I$31</f>
        <v>0</v>
      </c>
      <c r="AG31" s="20">
        <v>2</v>
      </c>
      <c r="AH31" s="17">
        <f>+AG31*$A$19/100*$C$30/100*$E$30/100*$G$31/100*$I$31</f>
        <v>0.36</v>
      </c>
      <c r="AI31" s="19">
        <v>0.91</v>
      </c>
      <c r="AJ31" s="17">
        <f>+AI31*$A$19/100*$C$30/100*$E$30/100*$G$31/100*$I$31</f>
        <v>0.16380000000000003</v>
      </c>
      <c r="AK31" s="31">
        <v>4</v>
      </c>
      <c r="AL31" s="17">
        <f>+AK31*$A$19/100*$C$30/100*$E$30/100*$G$31/100*$I$31</f>
        <v>0.72</v>
      </c>
      <c r="AM31" s="19">
        <v>1.44</v>
      </c>
      <c r="AN31" s="21">
        <f>+AM31*$A$19/100*$C$30/100*$E$30/100*$G$31/100*$I$31</f>
        <v>0.25919999999999993</v>
      </c>
      <c r="AO31" s="19">
        <v>1.666</v>
      </c>
      <c r="AP31" s="17">
        <f>+AO31*$A$19/100*$C$30/100*$E$30/100*$G$31/100*$I$31</f>
        <v>0.29988</v>
      </c>
      <c r="AQ31" s="19">
        <v>1.904</v>
      </c>
      <c r="AR31" s="17">
        <f>+AQ31*$A$19/100*$C$30/100*$E$30/100*$G$31/100*$I$31</f>
        <v>0.34271999999999997</v>
      </c>
      <c r="AS31" s="19">
        <v>0.857</v>
      </c>
      <c r="AT31" s="17">
        <f>+AS31*$A$19/100*$C$30/100*$E$30/100*$G$31/100*$I$31</f>
        <v>0.15425999999999998</v>
      </c>
      <c r="AU31" s="20">
        <v>1.84</v>
      </c>
      <c r="AV31" s="17">
        <f>+AU31*$A$19/100*$C$30/100*$E$30/100*$G$31/100*$I$31</f>
        <v>0.33120000000000005</v>
      </c>
      <c r="AW31" s="19">
        <v>0</v>
      </c>
      <c r="AX31" s="17">
        <f>+AW31*$A$19/100*$C$30/100*$E$30/100*$G$31/100*$I$31</f>
        <v>0</v>
      </c>
      <c r="AY31" s="19">
        <v>1.44</v>
      </c>
      <c r="AZ31" s="17">
        <f>+AY31*$A$19/100*$C$30/100*$E$30/100*$G$31/100*$I$31</f>
        <v>0.25919999999999993</v>
      </c>
      <c r="BA31" s="19">
        <v>1.46</v>
      </c>
      <c r="BB31" s="17">
        <f>+BA31*$A$19/100*$C$30/100*$E$30/100*$G$31/100*$I$31</f>
        <v>0.2628</v>
      </c>
      <c r="BC31" s="20">
        <v>1.5</v>
      </c>
      <c r="BD31" s="17">
        <f>+BC31*$A$19/100*$C$30/100*$E$30/100*$G$31/100*$I$31</f>
        <v>0.26999999999999996</v>
      </c>
      <c r="BE31" s="20">
        <v>1.83</v>
      </c>
      <c r="BF31" s="17">
        <f>+BE31*$A$19/100*$C$30/100*$E$30/100*$G$31/100*$I$31</f>
        <v>0.3294</v>
      </c>
    </row>
    <row r="32" spans="1:58" ht="12" customHeight="1">
      <c r="A32" s="192"/>
      <c r="B32" s="199"/>
      <c r="C32" s="183"/>
      <c r="D32" s="41"/>
      <c r="E32" s="42">
        <v>30</v>
      </c>
      <c r="F32" s="41" t="s">
        <v>44</v>
      </c>
      <c r="G32" s="42">
        <v>-6</v>
      </c>
      <c r="H32" s="41"/>
      <c r="I32" s="43"/>
      <c r="J32" s="167" t="s">
        <v>45</v>
      </c>
      <c r="K32" s="20">
        <v>5</v>
      </c>
      <c r="L32" s="17">
        <f>+K32*$A$19/100*$C$30/100*$E$32/100*$G$32</f>
        <v>-1.35</v>
      </c>
      <c r="M32" s="19">
        <v>8</v>
      </c>
      <c r="N32" s="17">
        <f>+M32*$A$19/100*$C$30/100*$E$32/100*$G$32</f>
        <v>-2.16</v>
      </c>
      <c r="O32" s="19">
        <v>8</v>
      </c>
      <c r="P32" s="17">
        <f>+O32*$A$19/100*$C$30/100*$E$32/100*$G$32</f>
        <v>-2.16</v>
      </c>
      <c r="Q32" s="19">
        <v>10</v>
      </c>
      <c r="R32" s="17">
        <f>+Q32*$A$19/100*$C$30/100*$E$32/100*$G$32</f>
        <v>-2.7</v>
      </c>
      <c r="S32" s="20">
        <v>10</v>
      </c>
      <c r="T32" s="17">
        <f>+S32*$A$19/100*$C$30/100*$E$32/100*$G$32</f>
        <v>-2.7</v>
      </c>
      <c r="U32" s="19">
        <v>16</v>
      </c>
      <c r="V32" s="17">
        <f>+U32*$A$19/100*$C$30/100*$E$32/100*$G$32</f>
        <v>-4.32</v>
      </c>
      <c r="W32" s="20">
        <v>10</v>
      </c>
      <c r="X32" s="17">
        <f>+W32*$A$19/100*$C$30/100*$E$32/100*$G$32</f>
        <v>-2.7</v>
      </c>
      <c r="Y32" s="19">
        <v>12</v>
      </c>
      <c r="Z32" s="17">
        <f>+Y32*$A$19/100*$C$30/100*$E$32/100*$G$32</f>
        <v>-3.24</v>
      </c>
      <c r="AA32" s="19">
        <v>11</v>
      </c>
      <c r="AB32" s="17">
        <f>+AA32*$A$19/100*$C$30/100*$E$32/100*$G$32</f>
        <v>-2.9699999999999998</v>
      </c>
      <c r="AC32" s="19">
        <v>12</v>
      </c>
      <c r="AD32" s="17">
        <f>+AC32*$A$19/100*$C$30/100*$E$32/100*$G$32</f>
        <v>-3.24</v>
      </c>
      <c r="AE32" s="20">
        <v>12</v>
      </c>
      <c r="AF32" s="17">
        <f>+AE32*$A$19/100*$C$30/100*$E$32/100*$G$32</f>
        <v>-3.24</v>
      </c>
      <c r="AG32" s="20">
        <v>14</v>
      </c>
      <c r="AH32" s="17">
        <f>+AG32*$A$19/100*$C$30/100*$E$32/100*$G$32</f>
        <v>-3.7800000000000002</v>
      </c>
      <c r="AI32" s="19">
        <v>10</v>
      </c>
      <c r="AJ32" s="17">
        <f>+AI32*$A$19/100*$C$30/100*$E$32/100*$G$32</f>
        <v>-2.7</v>
      </c>
      <c r="AK32" s="31">
        <v>30</v>
      </c>
      <c r="AL32" s="17">
        <f>+AK32*$A$19/100*$C$30/100*$E$32/100*$G$32</f>
        <v>-8.100000000000001</v>
      </c>
      <c r="AM32" s="19">
        <v>16</v>
      </c>
      <c r="AN32" s="21">
        <f>+AM32*$A$19/100*$C$30/100*$E$32/100*$G$32</f>
        <v>-4.32</v>
      </c>
      <c r="AO32" s="19">
        <v>15</v>
      </c>
      <c r="AP32" s="17">
        <f>+AO32*$A$19/100*$C$30/100*$E$32/100*$G$32</f>
        <v>-4.050000000000001</v>
      </c>
      <c r="AQ32" s="19">
        <v>11</v>
      </c>
      <c r="AR32" s="17">
        <f>+AQ32*$A$19/100*$C$30/100*$E$32/100*$G$32</f>
        <v>-2.9699999999999998</v>
      </c>
      <c r="AS32" s="19">
        <v>17</v>
      </c>
      <c r="AT32" s="17">
        <f>+AS32*$A$19/100*$C$30/100*$E$32/100*$G$32</f>
        <v>-4.59</v>
      </c>
      <c r="AU32" s="20">
        <v>13</v>
      </c>
      <c r="AV32" s="17">
        <f>+AU32*$A$19/100*$C$30/100*$E$32/100*$G$32</f>
        <v>-3.51</v>
      </c>
      <c r="AW32" s="19">
        <v>6</v>
      </c>
      <c r="AX32" s="17">
        <f>+AW32*$A$19/100*$C$30/100*$E$32/100*$G$32</f>
        <v>-1.62</v>
      </c>
      <c r="AY32" s="19">
        <v>12</v>
      </c>
      <c r="AZ32" s="17">
        <f>+AY32*$A$19/100*$C$30/100*$E$32/100*$G$32</f>
        <v>-3.24</v>
      </c>
      <c r="BA32" s="19">
        <v>12</v>
      </c>
      <c r="BB32" s="17">
        <f>+BA32*$A$19/100*$C$30/100*$E$32/100*$G$32</f>
        <v>-3.24</v>
      </c>
      <c r="BC32" s="20">
        <v>11</v>
      </c>
      <c r="BD32" s="17">
        <f>+BC32*$A$19/100*$C$30/100*$E$32/100*$G$32</f>
        <v>-2.9699999999999998</v>
      </c>
      <c r="BE32" s="20">
        <v>13</v>
      </c>
      <c r="BF32" s="17">
        <f>+BE32*$A$19/100*$C$30/100*$E$32/100*$G$32</f>
        <v>-3.51</v>
      </c>
    </row>
    <row r="33" spans="1:58" ht="12" customHeight="1">
      <c r="A33" s="192"/>
      <c r="B33" s="199"/>
      <c r="C33" s="183"/>
      <c r="D33" s="41"/>
      <c r="E33" s="42">
        <v>50</v>
      </c>
      <c r="F33" s="41" t="s">
        <v>47</v>
      </c>
      <c r="G33" s="42"/>
      <c r="H33" s="41"/>
      <c r="I33" s="42"/>
      <c r="J33" s="167" t="s">
        <v>48</v>
      </c>
      <c r="K33" s="20">
        <v>4</v>
      </c>
      <c r="L33" s="17"/>
      <c r="M33" s="19">
        <v>14</v>
      </c>
      <c r="N33" s="17"/>
      <c r="O33" s="29">
        <v>76</v>
      </c>
      <c r="P33" s="17"/>
      <c r="Q33" s="29">
        <v>86</v>
      </c>
      <c r="R33" s="17"/>
      <c r="S33" s="20">
        <v>86</v>
      </c>
      <c r="T33" s="17"/>
      <c r="U33" s="29">
        <v>73</v>
      </c>
      <c r="V33" s="17"/>
      <c r="W33" s="20">
        <v>25</v>
      </c>
      <c r="X33" s="17"/>
      <c r="Y33" s="19">
        <v>100</v>
      </c>
      <c r="Z33" s="17"/>
      <c r="AA33" s="29">
        <v>100</v>
      </c>
      <c r="AB33" s="17"/>
      <c r="AC33" s="19">
        <v>17</v>
      </c>
      <c r="AD33" s="17"/>
      <c r="AE33" s="30">
        <v>95</v>
      </c>
      <c r="AF33" s="17"/>
      <c r="AG33" s="20">
        <v>50</v>
      </c>
      <c r="AH33" s="17"/>
      <c r="AI33" s="29">
        <v>70</v>
      </c>
      <c r="AJ33" s="17"/>
      <c r="AK33" s="31">
        <v>2</v>
      </c>
      <c r="AL33" s="17"/>
      <c r="AM33" s="19">
        <v>100</v>
      </c>
      <c r="AN33" s="21"/>
      <c r="AO33" s="19">
        <v>100</v>
      </c>
      <c r="AP33" s="17"/>
      <c r="AQ33" s="19">
        <v>0</v>
      </c>
      <c r="AR33" s="17"/>
      <c r="AS33" s="19">
        <v>29</v>
      </c>
      <c r="AT33" s="17"/>
      <c r="AU33" s="30">
        <v>25</v>
      </c>
      <c r="AV33" s="17"/>
      <c r="AW33" s="19">
        <v>18</v>
      </c>
      <c r="AX33" s="17"/>
      <c r="AY33" s="19">
        <v>47</v>
      </c>
      <c r="AZ33" s="17"/>
      <c r="BA33" s="19">
        <v>100</v>
      </c>
      <c r="BB33" s="17"/>
      <c r="BC33" s="20">
        <v>100</v>
      </c>
      <c r="BD33" s="17"/>
      <c r="BE33" s="20">
        <v>50</v>
      </c>
      <c r="BF33" s="17"/>
    </row>
    <row r="34" spans="1:58" ht="12" customHeight="1" thickBot="1">
      <c r="A34" s="192"/>
      <c r="B34" s="199"/>
      <c r="C34" s="184"/>
      <c r="D34" s="86"/>
      <c r="E34" s="87"/>
      <c r="F34" s="86"/>
      <c r="G34" s="87"/>
      <c r="H34" s="86"/>
      <c r="I34" s="87"/>
      <c r="J34" s="168" t="s">
        <v>62</v>
      </c>
      <c r="K34" s="5">
        <v>0.1</v>
      </c>
      <c r="L34" s="2">
        <f>+K33*$A$19/100*$C$30/100*$E$33/100*K34</f>
        <v>0.03</v>
      </c>
      <c r="M34" s="4">
        <v>0.1</v>
      </c>
      <c r="N34" s="2">
        <f>+M33*$A$19/100*$C$30/100*$E$33/100*M34</f>
        <v>0.10500000000000001</v>
      </c>
      <c r="O34" s="32">
        <v>0.6</v>
      </c>
      <c r="P34" s="2">
        <f>+O33*$A$19/100*$C$30/100*$E$33/100*O34</f>
        <v>3.42</v>
      </c>
      <c r="Q34" s="32">
        <v>0.6</v>
      </c>
      <c r="R34" s="2">
        <f>+Q33*$A$19/100*$C$30/100*$E$33/100*Q34</f>
        <v>3.87</v>
      </c>
      <c r="S34" s="5">
        <v>0.6</v>
      </c>
      <c r="T34" s="2">
        <f>+S33*$A$19/100*$C$30/100*$E$33/100*S34</f>
        <v>3.87</v>
      </c>
      <c r="U34" s="32">
        <v>0.1</v>
      </c>
      <c r="V34" s="2">
        <f>+U33*$A$19/100*$C$30/100*$E$33/100*U34</f>
        <v>0.5475</v>
      </c>
      <c r="W34" s="5">
        <v>0.1</v>
      </c>
      <c r="X34" s="2">
        <f>+W33*$A$19/100*$C$30/100*$E$33/100*W34</f>
        <v>0.1875</v>
      </c>
      <c r="Y34" s="4">
        <v>0.3</v>
      </c>
      <c r="Z34" s="2">
        <f>+Y33*$A$19/100*$C$30/100*$E$33/100*Y34</f>
        <v>2.25</v>
      </c>
      <c r="AA34" s="32">
        <v>0.3</v>
      </c>
      <c r="AB34" s="2">
        <f>+AA33*$A$19/100*$C$30/100*$E$33/100*AA34</f>
        <v>2.25</v>
      </c>
      <c r="AC34" s="4">
        <v>0.1</v>
      </c>
      <c r="AD34" s="2">
        <f>+AC33*$A$19/100*$C$30/100*$E$33/100*AC34</f>
        <v>0.1275</v>
      </c>
      <c r="AE34" s="33">
        <v>0.6</v>
      </c>
      <c r="AF34" s="2">
        <f>+AE33*$A$19/100*$C$30/100*$E$33/100*AE34</f>
        <v>4.2749999999999995</v>
      </c>
      <c r="AG34" s="5">
        <v>0.6</v>
      </c>
      <c r="AH34" s="2">
        <f>+AG33*$A$19/100*$C$30/100*$E$33/100*AG34</f>
        <v>2.25</v>
      </c>
      <c r="AI34" s="32">
        <v>0.3</v>
      </c>
      <c r="AJ34" s="2">
        <f>+AI33*$A$19/100*$C$30/100*$E$33/100*AI34</f>
        <v>1.575</v>
      </c>
      <c r="AK34" s="34">
        <v>0.3</v>
      </c>
      <c r="AL34" s="2">
        <f>+AK33*$A$19/100*$C$30/100*$E$33/100*AK34</f>
        <v>0.045</v>
      </c>
      <c r="AM34" s="4">
        <v>0.3</v>
      </c>
      <c r="AN34" s="3">
        <f>+AM33*$A$19/100*$C$30/100*$E$33/100*AM34</f>
        <v>2.25</v>
      </c>
      <c r="AO34" s="4">
        <v>0.3</v>
      </c>
      <c r="AP34" s="2">
        <f>+AO33*$A$19/100*$C$30/100*$E$33/100*AO34</f>
        <v>2.25</v>
      </c>
      <c r="AQ34" s="4">
        <v>0.1</v>
      </c>
      <c r="AR34" s="2">
        <f>+AQ33*$A$19/100*$C$30/100*$E$33/100*AQ34</f>
        <v>0</v>
      </c>
      <c r="AS34" s="4">
        <v>0.1</v>
      </c>
      <c r="AT34" s="2">
        <f>+AS33*$A$19/100*$C$30/100*$E$33/100*AS34</f>
        <v>0.2175</v>
      </c>
      <c r="AU34" s="33">
        <v>0.1</v>
      </c>
      <c r="AV34" s="2">
        <f>+AU33*$A$19/100*$C$30/100*$E$33/100*AU34</f>
        <v>0.1875</v>
      </c>
      <c r="AW34" s="4">
        <v>0.3</v>
      </c>
      <c r="AX34" s="2">
        <f>+AW33*$A$19/100*$C$30/100*$E$33/100*AW34</f>
        <v>0.405</v>
      </c>
      <c r="AY34" s="4">
        <v>0.6</v>
      </c>
      <c r="AZ34" s="2">
        <f>+AY33*$A$19/100*$C$30/100*$E$33/100*AY34</f>
        <v>2.1149999999999998</v>
      </c>
      <c r="BA34" s="4">
        <v>0.3</v>
      </c>
      <c r="BB34" s="2">
        <f>+BA33*$A$19/100*$C$30/100*$E$33/100*BA34</f>
        <v>2.25</v>
      </c>
      <c r="BC34" s="5">
        <v>0.6</v>
      </c>
      <c r="BD34" s="2">
        <f>+BC33*$A$19/100*$C$30/100*$E$33/100*BC34</f>
        <v>4.5</v>
      </c>
      <c r="BE34" s="5">
        <v>0.6</v>
      </c>
      <c r="BF34" s="2">
        <f>+BE33*$A$19/100*$C$30/100*$E$33/100*BE34</f>
        <v>2.25</v>
      </c>
    </row>
    <row r="35" spans="1:58" ht="12" customHeight="1" thickBot="1">
      <c r="A35" s="193"/>
      <c r="B35" s="199"/>
      <c r="C35" s="89"/>
      <c r="D35" s="89"/>
      <c r="E35" s="89"/>
      <c r="F35" s="89"/>
      <c r="G35" s="89"/>
      <c r="H35" s="89"/>
      <c r="I35" s="90"/>
      <c r="J35" s="169" t="s">
        <v>49</v>
      </c>
      <c r="K35" s="93"/>
      <c r="L35" s="92">
        <f>SUM(L19:L34)</f>
        <v>6.529224999999999</v>
      </c>
      <c r="M35" s="91"/>
      <c r="N35" s="92">
        <f>SUM(N19:N34)</f>
        <v>2.277795</v>
      </c>
      <c r="O35" s="95"/>
      <c r="P35" s="92">
        <f>SUM(P19:P34)</f>
        <v>2.9393974999999997</v>
      </c>
      <c r="Q35" s="95"/>
      <c r="R35" s="92">
        <f>SUM(R19:R34)</f>
        <v>7.199450000000001</v>
      </c>
      <c r="S35" s="97"/>
      <c r="T35" s="92">
        <f>SUM(T19:T34)</f>
        <v>7.2341</v>
      </c>
      <c r="U35" s="95"/>
      <c r="V35" s="92">
        <f>SUM(V19:V34)</f>
        <v>-4.981695</v>
      </c>
      <c r="W35" s="97"/>
      <c r="X35" s="94">
        <f>SUM(X19:X34)</f>
        <v>4.69225</v>
      </c>
      <c r="Y35" s="91"/>
      <c r="Z35" s="92">
        <f>SUM(Z19:Z34)</f>
        <v>1.9088450000000003</v>
      </c>
      <c r="AA35" s="95"/>
      <c r="AB35" s="92">
        <f>SUM(AB19:AB34)</f>
        <v>0.6151750000000002</v>
      </c>
      <c r="AC35" s="119"/>
      <c r="AD35" s="92">
        <f>SUM(AD19:AD34)</f>
        <v>1.1890249999999996</v>
      </c>
      <c r="AE35" s="96"/>
      <c r="AF35" s="92">
        <f>SUM(AF19:AF34)</f>
        <v>2.272367499999999</v>
      </c>
      <c r="AG35" s="93"/>
      <c r="AH35" s="94">
        <f>SUM(AH19:AH34)</f>
        <v>-1.4949250000000003</v>
      </c>
      <c r="AI35" s="95"/>
      <c r="AJ35" s="92">
        <f>SUM(AJ19:AJ34)</f>
        <v>-4.033012499999999</v>
      </c>
      <c r="AK35" s="120"/>
      <c r="AL35" s="92">
        <f>SUM(AL19:AL34)</f>
        <v>-5.1289250000000015</v>
      </c>
      <c r="AM35" s="98"/>
      <c r="AN35" s="94">
        <f>SUM(AN19:AN34)</f>
        <v>0.7642574999999994</v>
      </c>
      <c r="AO35" s="98"/>
      <c r="AP35" s="92">
        <f>SUM(AP19:AP34)</f>
        <v>0.2416049999999994</v>
      </c>
      <c r="AQ35" s="91"/>
      <c r="AR35" s="92">
        <f>SUM(AR19:AR34)</f>
        <v>1.5851949999999997</v>
      </c>
      <c r="AS35" s="98"/>
      <c r="AT35" s="92">
        <f>SUM(AT19:AT34)</f>
        <v>-3.8618675000000002</v>
      </c>
      <c r="AU35" s="96"/>
      <c r="AV35" s="92">
        <f>SUM(AV19:AV34)</f>
        <v>-1.3311599999999997</v>
      </c>
      <c r="AW35" s="98"/>
      <c r="AX35" s="92">
        <f>SUM(AX19:AX34)</f>
        <v>2.2049075</v>
      </c>
      <c r="AY35" s="98"/>
      <c r="AZ35" s="92">
        <f>SUM(AZ19:AZ34)</f>
        <v>0.9209549999999997</v>
      </c>
      <c r="BA35" s="98"/>
      <c r="BB35" s="92">
        <f>SUM(BB19:BB34)</f>
        <v>1.7807374999999994</v>
      </c>
      <c r="BC35" s="97"/>
      <c r="BD35" s="92">
        <f>SUM(BD19:BD34)</f>
        <v>4.999512500000002</v>
      </c>
      <c r="BE35" s="97"/>
      <c r="BF35" s="92">
        <f>SUM(BF19:BF34)</f>
        <v>2.8456600000000005</v>
      </c>
    </row>
    <row r="36" spans="1:58" ht="12" customHeight="1" thickBot="1">
      <c r="A36" s="114"/>
      <c r="B36" s="186"/>
      <c r="C36" s="185"/>
      <c r="D36" s="51"/>
      <c r="E36" s="50"/>
      <c r="F36" s="51"/>
      <c r="G36" s="50"/>
      <c r="H36" s="51"/>
      <c r="I36" s="52"/>
      <c r="J36" s="170" t="s">
        <v>50</v>
      </c>
      <c r="K36" s="123">
        <f>+L36</f>
        <v>13.989809</v>
      </c>
      <c r="L36" s="126">
        <f>+L7+L18+L35</f>
        <v>13.989809</v>
      </c>
      <c r="M36" s="125">
        <f>+N36</f>
        <v>13.670518</v>
      </c>
      <c r="N36" s="126">
        <f>+N7+N18+N35</f>
        <v>13.670518</v>
      </c>
      <c r="O36" s="125">
        <f>+P36</f>
        <v>10.4433825</v>
      </c>
      <c r="P36" s="126">
        <f>+P7+P18+P35</f>
        <v>10.4433825</v>
      </c>
      <c r="Q36" s="125">
        <f>+R36</f>
        <v>14.4156875</v>
      </c>
      <c r="R36" s="126">
        <f>+R7+R18+R35</f>
        <v>14.4156875</v>
      </c>
      <c r="S36" s="123">
        <f>+T36</f>
        <v>14.5101875</v>
      </c>
      <c r="T36" s="126">
        <f>+T7+T18+T35</f>
        <v>14.5101875</v>
      </c>
      <c r="U36" s="125">
        <f>+V36</f>
        <v>3.3611190000000004</v>
      </c>
      <c r="V36" s="126">
        <f>+V7+V18+V35</f>
        <v>3.3611190000000004</v>
      </c>
      <c r="W36" s="123">
        <f>+X36</f>
        <v>10.711513499999999</v>
      </c>
      <c r="X36" s="124">
        <f>+X7+X18+X35</f>
        <v>10.711513499999999</v>
      </c>
      <c r="Y36" s="125">
        <f>+Z36</f>
        <v>12.5159515</v>
      </c>
      <c r="Z36" s="126">
        <f>+Z7+Z18+Z35</f>
        <v>12.5159515</v>
      </c>
      <c r="AA36" s="125">
        <f>+AB36</f>
        <v>11.328171000000001</v>
      </c>
      <c r="AB36" s="126">
        <f>+AB7+AB18+AB35</f>
        <v>11.328171000000001</v>
      </c>
      <c r="AC36" s="125">
        <f>+AD36</f>
        <v>9.143169499999999</v>
      </c>
      <c r="AD36" s="126">
        <f>+AD7+AD18+AD35</f>
        <v>9.143169499999999</v>
      </c>
      <c r="AE36" s="123">
        <f>+AF36</f>
        <v>11.739647249999999</v>
      </c>
      <c r="AF36" s="126">
        <f>+AF7+AF18+AF35</f>
        <v>11.739647249999999</v>
      </c>
      <c r="AG36" s="123">
        <f>+AH36</f>
        <v>6.083660999999999</v>
      </c>
      <c r="AH36" s="124">
        <f>+AH7+AH18+AH35</f>
        <v>6.083660999999999</v>
      </c>
      <c r="AI36" s="125">
        <f>+AJ36</f>
        <v>8.24301325</v>
      </c>
      <c r="AJ36" s="126">
        <f>+AJ7+AJ18+AJ35</f>
        <v>8.24301325</v>
      </c>
      <c r="AK36" s="123">
        <f>+AL36</f>
        <v>1.0711749999999984</v>
      </c>
      <c r="AL36" s="124">
        <f>+AL7+AL18+AL35</f>
        <v>1.0711749999999984</v>
      </c>
      <c r="AM36" s="125">
        <f>+AN36</f>
        <v>13.759062499999999</v>
      </c>
      <c r="AN36" s="126">
        <f>+AN7+AN18+AN35</f>
        <v>13.759062499999999</v>
      </c>
      <c r="AO36" s="125">
        <f>+AP36</f>
        <v>13.47122625</v>
      </c>
      <c r="AP36" s="126">
        <f>+AP7+AP18+AP35</f>
        <v>13.47122625</v>
      </c>
      <c r="AQ36" s="125">
        <f>+AR36</f>
        <v>11.240132499999998</v>
      </c>
      <c r="AR36" s="126">
        <f>+AR7+AR18+AR35</f>
        <v>11.240132499999998</v>
      </c>
      <c r="AS36" s="125">
        <f>+AT36</f>
        <v>4.079782999999999</v>
      </c>
      <c r="AT36" s="126">
        <f>+AT7+AT18+AT35</f>
        <v>4.079782999999999</v>
      </c>
      <c r="AU36" s="123">
        <f>+AV36</f>
        <v>6.1167750000000005</v>
      </c>
      <c r="AV36" s="126">
        <f>+AV7+AV18+AV35</f>
        <v>6.1167750000000005</v>
      </c>
      <c r="AW36" s="125">
        <f>+AX36</f>
        <v>12.009617250000002</v>
      </c>
      <c r="AX36" s="126">
        <f>+AX7+AX18+AX35</f>
        <v>12.009617250000002</v>
      </c>
      <c r="AY36" s="125">
        <f>+AZ36</f>
        <v>10.422811999999999</v>
      </c>
      <c r="AZ36" s="126">
        <f>+AZ7+AZ18+AZ35</f>
        <v>10.422811999999999</v>
      </c>
      <c r="BA36" s="125">
        <f>+BB36</f>
        <v>10.63772225</v>
      </c>
      <c r="BB36" s="126">
        <f>+BB7+BB18+BB35</f>
        <v>10.63772225</v>
      </c>
      <c r="BC36" s="123">
        <f>+BD36</f>
        <v>13.536730000000002</v>
      </c>
      <c r="BD36" s="126">
        <f>+BD7+BD18+BD35</f>
        <v>13.536730000000002</v>
      </c>
      <c r="BE36" s="123">
        <f>+BF36</f>
        <v>9.11845925</v>
      </c>
      <c r="BF36" s="126">
        <f>+BF7+BF18+BF35</f>
        <v>9.11845925</v>
      </c>
    </row>
    <row r="37" spans="1:57" s="7" customFormat="1" ht="11.25" customHeight="1">
      <c r="A37" s="45"/>
      <c r="B37" s="46"/>
      <c r="C37" s="47"/>
      <c r="D37" s="46"/>
      <c r="E37" s="47"/>
      <c r="F37" s="46"/>
      <c r="G37" s="47"/>
      <c r="H37" s="46"/>
      <c r="I37" s="47"/>
      <c r="J37" s="8"/>
      <c r="K37" s="6"/>
      <c r="L37" s="39"/>
      <c r="M37" s="6"/>
      <c r="N37" s="39"/>
      <c r="O37" s="6"/>
      <c r="P37" s="44"/>
      <c r="Q37" s="6"/>
      <c r="R37" s="39"/>
      <c r="S37" s="6"/>
      <c r="T37" s="39"/>
      <c r="U37" s="6"/>
      <c r="V37" s="39"/>
      <c r="W37" s="48"/>
      <c r="X37" s="39"/>
      <c r="Y37" s="6"/>
      <c r="Z37" s="39"/>
      <c r="AA37" s="39"/>
      <c r="AB37" s="39"/>
      <c r="AC37" s="6"/>
      <c r="AD37" s="39"/>
      <c r="AE37" s="6"/>
      <c r="AF37" s="39"/>
      <c r="AG37" s="6"/>
      <c r="AH37" s="39"/>
      <c r="AI37" s="48"/>
      <c r="AJ37" s="44"/>
      <c r="AK37" s="6"/>
      <c r="AL37" s="39"/>
      <c r="AM37" s="6"/>
      <c r="AN37" s="39"/>
      <c r="AO37" s="39"/>
      <c r="AP37" s="39"/>
      <c r="AQ37" s="6"/>
      <c r="AR37" s="39"/>
      <c r="AS37" s="6"/>
      <c r="AT37" s="39"/>
      <c r="AU37" s="6"/>
      <c r="AV37" s="39"/>
      <c r="AW37" s="6"/>
      <c r="AX37" s="39"/>
      <c r="AY37" s="39"/>
      <c r="AZ37" s="39"/>
      <c r="BA37" s="39"/>
      <c r="BB37" s="39"/>
      <c r="BC37" s="6"/>
      <c r="BD37" s="39"/>
      <c r="BE37" s="6"/>
    </row>
    <row r="38" spans="1:53" ht="12.75">
      <c r="A38" s="45"/>
      <c r="L38" s="39"/>
      <c r="O38" s="6"/>
      <c r="W38" s="48"/>
      <c r="AE38" s="6"/>
      <c r="AG38" s="6"/>
      <c r="AI38" s="48"/>
      <c r="AJ38" s="44"/>
      <c r="AM38" s="6"/>
      <c r="AO38" s="39"/>
      <c r="AP38" s="39"/>
      <c r="AU38" s="6"/>
      <c r="AY38" s="39"/>
      <c r="BA38" s="39"/>
    </row>
    <row r="39" spans="12:53" ht="12.75">
      <c r="L39" s="39"/>
      <c r="O39" s="6"/>
      <c r="W39" s="48"/>
      <c r="AE39" s="6"/>
      <c r="AG39" s="6"/>
      <c r="AI39" s="48"/>
      <c r="AJ39" s="44"/>
      <c r="AM39" s="6"/>
      <c r="AO39" s="39"/>
      <c r="AP39" s="39"/>
      <c r="AU39" s="6"/>
      <c r="AY39" s="39"/>
      <c r="BA39" s="39"/>
    </row>
    <row r="40" spans="12:53" ht="12.75">
      <c r="L40" s="39"/>
      <c r="O40" s="6"/>
      <c r="W40" s="48"/>
      <c r="AE40" s="6"/>
      <c r="AG40" s="6"/>
      <c r="AI40" s="48"/>
      <c r="AJ40" s="44"/>
      <c r="AM40" s="6"/>
      <c r="AO40" s="39"/>
      <c r="AP40" s="39"/>
      <c r="AU40" s="6"/>
      <c r="AY40" s="39"/>
      <c r="BA40" s="39"/>
    </row>
    <row r="41" spans="12:53" ht="12.75">
      <c r="L41" s="39"/>
      <c r="O41" s="6"/>
      <c r="W41" s="48"/>
      <c r="AE41" s="6"/>
      <c r="AG41" s="6"/>
      <c r="AI41" s="48"/>
      <c r="AJ41" s="44"/>
      <c r="AM41" s="6"/>
      <c r="AO41" s="39"/>
      <c r="AP41" s="39"/>
      <c r="AU41" s="6"/>
      <c r="AY41" s="49"/>
      <c r="BA41" s="39"/>
    </row>
  </sheetData>
  <sheetProtection/>
  <mergeCells count="6">
    <mergeCell ref="A1:B1"/>
    <mergeCell ref="B2:B7"/>
    <mergeCell ref="C7:I7"/>
    <mergeCell ref="B8:B18"/>
    <mergeCell ref="C18:I18"/>
    <mergeCell ref="B19:B35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41"/>
  <sheetViews>
    <sheetView tabSelected="1" zoomScalePageLayoutView="0" workbookViewId="0" topLeftCell="A1">
      <pane xSplit="10" topLeftCell="Q1" activePane="topRight" state="frozen"/>
      <selection pane="topLeft" activeCell="A1" sqref="A1"/>
      <selection pane="topRight" activeCell="B38" sqref="B38"/>
    </sheetView>
  </sheetViews>
  <sheetFormatPr defaultColWidth="9.140625" defaultRowHeight="12.75"/>
  <cols>
    <col min="1" max="1" width="3.57421875" style="47" bestFit="1" customWidth="1"/>
    <col min="2" max="2" width="6.57421875" style="46" bestFit="1" customWidth="1"/>
    <col min="3" max="3" width="3.7109375" style="47" customWidth="1"/>
    <col min="4" max="4" width="15.140625" style="46" customWidth="1"/>
    <col min="5" max="5" width="3.7109375" style="47" customWidth="1"/>
    <col min="6" max="6" width="15.57421875" style="46" bestFit="1" customWidth="1"/>
    <col min="7" max="7" width="4.28125" style="47" customWidth="1"/>
    <col min="8" max="8" width="17.00390625" style="46" customWidth="1"/>
    <col min="9" max="9" width="3.7109375" style="47" bestFit="1" customWidth="1"/>
    <col min="10" max="10" width="22.421875" style="8" customWidth="1"/>
    <col min="11" max="11" width="5.57421875" style="6" customWidth="1"/>
    <col min="12" max="12" width="5.57421875" style="44" customWidth="1"/>
    <col min="13" max="13" width="5.57421875" style="6" customWidth="1"/>
    <col min="14" max="14" width="5.57421875" style="39" customWidth="1"/>
    <col min="15" max="15" width="5.57421875" style="48" customWidth="1"/>
    <col min="16" max="16" width="5.57421875" style="44" customWidth="1"/>
    <col min="17" max="17" width="5.57421875" style="6" customWidth="1"/>
    <col min="18" max="18" width="5.57421875" style="39" customWidth="1"/>
    <col min="19" max="19" width="5.57421875" style="6" customWidth="1"/>
    <col min="20" max="20" width="5.57421875" style="39" customWidth="1"/>
    <col min="21" max="21" width="5.57421875" style="6" customWidth="1"/>
    <col min="22" max="22" width="5.57421875" style="39" customWidth="1"/>
    <col min="23" max="23" width="5.57421875" style="6" customWidth="1"/>
    <col min="24" max="24" width="5.57421875" style="39" customWidth="1"/>
    <col min="25" max="25" width="5.57421875" style="6" customWidth="1"/>
    <col min="26" max="28" width="5.57421875" style="39" customWidth="1"/>
    <col min="29" max="29" width="5.57421875" style="6" customWidth="1"/>
    <col min="30" max="34" width="5.57421875" style="39" customWidth="1"/>
    <col min="35" max="35" width="5.57421875" style="6" customWidth="1"/>
    <col min="36" max="36" width="5.57421875" style="39" customWidth="1"/>
    <col min="37" max="37" width="5.57421875" style="6" customWidth="1"/>
    <col min="38" max="40" width="5.57421875" style="39" customWidth="1"/>
    <col min="41" max="41" width="5.57421875" style="6" customWidth="1"/>
    <col min="42" max="42" width="5.57421875" style="40" customWidth="1"/>
    <col min="43" max="43" width="5.57421875" style="6" customWidth="1"/>
    <col min="44" max="44" width="5.57421875" style="39" customWidth="1"/>
    <col min="45" max="45" width="5.57421875" style="6" customWidth="1"/>
    <col min="46" max="46" width="5.57421875" style="39" customWidth="1"/>
    <col min="47" max="47" width="5.57421875" style="48" customWidth="1"/>
    <col min="48" max="48" width="5.57421875" style="39" customWidth="1"/>
    <col min="49" max="49" width="5.57421875" style="6" customWidth="1"/>
    <col min="50" max="50" width="5.57421875" style="39" customWidth="1"/>
    <col min="51" max="51" width="5.57421875" style="6" customWidth="1"/>
    <col min="52" max="52" width="5.57421875" style="39" customWidth="1"/>
    <col min="53" max="53" width="5.57421875" style="6" customWidth="1"/>
    <col min="54" max="54" width="5.57421875" style="39" customWidth="1"/>
    <col min="55" max="55" width="5.57421875" style="6" customWidth="1"/>
    <col min="56" max="56" width="5.57421875" style="39" customWidth="1"/>
    <col min="57" max="57" width="5.57421875" style="6" customWidth="1"/>
    <col min="58" max="58" width="5.57421875" style="7" customWidth="1"/>
    <col min="59" max="16384" width="9.140625" style="8" customWidth="1"/>
  </cols>
  <sheetData>
    <row r="1" spans="1:58" s="1" customFormat="1" ht="16.5" thickBot="1">
      <c r="A1" s="197" t="s">
        <v>60</v>
      </c>
      <c r="B1" s="198"/>
      <c r="C1" s="196"/>
      <c r="D1" s="137"/>
      <c r="E1" s="138"/>
      <c r="F1" s="137"/>
      <c r="G1" s="138"/>
      <c r="H1" s="137"/>
      <c r="I1" s="138"/>
      <c r="J1" s="152" t="s">
        <v>0</v>
      </c>
      <c r="K1" s="178">
        <v>6</v>
      </c>
      <c r="L1" s="172">
        <v>6</v>
      </c>
      <c r="M1" s="175">
        <v>4</v>
      </c>
      <c r="N1" s="176">
        <v>4</v>
      </c>
      <c r="O1" s="175">
        <v>1</v>
      </c>
      <c r="P1" s="176">
        <v>1</v>
      </c>
      <c r="Q1" s="171">
        <v>47</v>
      </c>
      <c r="R1" s="172">
        <v>47</v>
      </c>
      <c r="S1" s="175">
        <v>2</v>
      </c>
      <c r="T1" s="176">
        <v>2</v>
      </c>
      <c r="U1" s="171">
        <v>62</v>
      </c>
      <c r="V1" s="172">
        <v>62</v>
      </c>
      <c r="W1" s="171">
        <v>49</v>
      </c>
      <c r="X1" s="172">
        <v>49</v>
      </c>
      <c r="Y1" s="171">
        <v>17</v>
      </c>
      <c r="Z1" s="172">
        <v>17</v>
      </c>
      <c r="AA1" s="171">
        <v>56</v>
      </c>
      <c r="AB1" s="172">
        <v>56</v>
      </c>
      <c r="AC1" s="171">
        <v>28</v>
      </c>
      <c r="AD1" s="172">
        <v>28</v>
      </c>
      <c r="AE1" s="175">
        <v>19</v>
      </c>
      <c r="AF1" s="176">
        <v>19</v>
      </c>
      <c r="AG1" s="171">
        <v>50</v>
      </c>
      <c r="AH1" s="172">
        <v>50</v>
      </c>
      <c r="AI1" s="171">
        <v>14</v>
      </c>
      <c r="AJ1" s="172">
        <v>14</v>
      </c>
      <c r="AK1" s="173">
        <v>61</v>
      </c>
      <c r="AL1" s="174">
        <v>61</v>
      </c>
      <c r="AM1" s="175">
        <v>3</v>
      </c>
      <c r="AN1" s="176">
        <v>3</v>
      </c>
      <c r="AO1" s="171">
        <v>59</v>
      </c>
      <c r="AP1" s="172">
        <v>59</v>
      </c>
      <c r="AQ1" s="175">
        <v>24</v>
      </c>
      <c r="AR1" s="176">
        <v>24</v>
      </c>
      <c r="AS1" s="171">
        <v>69</v>
      </c>
      <c r="AT1" s="172">
        <v>69</v>
      </c>
      <c r="AU1" s="171">
        <v>41</v>
      </c>
      <c r="AV1" s="172">
        <v>41</v>
      </c>
      <c r="AW1" s="171">
        <v>52</v>
      </c>
      <c r="AX1" s="172">
        <v>52</v>
      </c>
      <c r="AY1" s="175">
        <v>37</v>
      </c>
      <c r="AZ1" s="176">
        <v>37</v>
      </c>
      <c r="BA1" s="171">
        <v>51</v>
      </c>
      <c r="BB1" s="172">
        <v>51</v>
      </c>
      <c r="BC1" s="175">
        <v>12</v>
      </c>
      <c r="BD1" s="176">
        <v>12</v>
      </c>
      <c r="BE1" s="171">
        <v>42</v>
      </c>
      <c r="BF1" s="172">
        <v>42</v>
      </c>
    </row>
    <row r="2" spans="1:58" ht="12" customHeight="1">
      <c r="A2" s="191">
        <v>25</v>
      </c>
      <c r="B2" s="199" t="s">
        <v>1</v>
      </c>
      <c r="C2" s="187">
        <v>32</v>
      </c>
      <c r="D2" s="133" t="s">
        <v>2</v>
      </c>
      <c r="E2" s="134"/>
      <c r="F2" s="133"/>
      <c r="G2" s="135">
        <v>100</v>
      </c>
      <c r="H2" s="133"/>
      <c r="I2" s="134"/>
      <c r="J2" s="153"/>
      <c r="K2" s="10"/>
      <c r="L2" s="9">
        <f>+K2*$A$2/100*$C$2/100*$G$2</f>
        <v>0</v>
      </c>
      <c r="M2" s="11"/>
      <c r="N2" s="9">
        <f>+M2*$A$2/100*$C$2/100*$G$2</f>
        <v>0</v>
      </c>
      <c r="O2" s="11"/>
      <c r="P2" s="9">
        <f>+O2*$A$2/100*$C$2/100*$G$2</f>
        <v>0</v>
      </c>
      <c r="Q2" s="11">
        <v>1</v>
      </c>
      <c r="R2" s="9">
        <f>+Q2*$A$2/100*$C$2/100*$G$2</f>
        <v>8</v>
      </c>
      <c r="S2" s="10"/>
      <c r="T2" s="9">
        <f>+S2*$A$2/100*$C$2/100*$G$2</f>
        <v>0</v>
      </c>
      <c r="U2" s="11"/>
      <c r="V2" s="9">
        <f>+U2*$A$2/100*$C$2/100*$G$2</f>
        <v>0</v>
      </c>
      <c r="W2" s="10">
        <v>1</v>
      </c>
      <c r="X2" s="9">
        <f>+W2*$A$2/100*$C$2/100*$G$2</f>
        <v>8</v>
      </c>
      <c r="Y2" s="132"/>
      <c r="Z2" s="9">
        <f>+Y2*$A$2/100*$C$2/100*$G$2</f>
        <v>0</v>
      </c>
      <c r="AA2" s="11"/>
      <c r="AB2" s="9">
        <f>+AA2*$A$2/100*$C$2/100*$G$2</f>
        <v>0</v>
      </c>
      <c r="AC2" s="10"/>
      <c r="AD2" s="9">
        <f>+AC2*$A$2/100*$C$2/100*$G$2</f>
        <v>0</v>
      </c>
      <c r="AE2" s="10">
        <v>1</v>
      </c>
      <c r="AF2" s="9">
        <f>+AE2*$A$2/100*$C$2/100*$G$2</f>
        <v>8</v>
      </c>
      <c r="AG2" s="179"/>
      <c r="AH2" s="9">
        <f>+AG2*$A$2/100*$C$2/100*$G$2</f>
        <v>0</v>
      </c>
      <c r="AI2" s="11"/>
      <c r="AJ2" s="9">
        <f>+AI2*$A$2/100*$C$2/100*$G$2</f>
        <v>0</v>
      </c>
      <c r="AK2" s="12"/>
      <c r="AL2" s="9">
        <f>+AK2*$A$2/100*$C$2/100*$G$2</f>
        <v>0</v>
      </c>
      <c r="AM2" s="11"/>
      <c r="AN2" s="9">
        <f>+AM2*$A$2/100*$C$2/100*$G$2</f>
        <v>0</v>
      </c>
      <c r="AO2" s="11"/>
      <c r="AP2" s="9">
        <f>+AO2*$A$2/100*$C$2/100*$G$2</f>
        <v>0</v>
      </c>
      <c r="AQ2" s="11"/>
      <c r="AR2" s="9">
        <f>+AQ2*$A$2/100*$C$2/100*$G$2</f>
        <v>0</v>
      </c>
      <c r="AS2" s="11"/>
      <c r="AT2" s="9">
        <f>+AS2*$A$2/100*$C$2/100*$G$2</f>
        <v>0</v>
      </c>
      <c r="AU2" s="10">
        <v>1</v>
      </c>
      <c r="AV2" s="9">
        <f>+AU2*$A$2/100*$C$2/100*$G$2</f>
        <v>8</v>
      </c>
      <c r="AW2" s="11"/>
      <c r="AX2" s="9">
        <f>+AW2*$A$2/100*$C$2/100*$G$2</f>
        <v>0</v>
      </c>
      <c r="AY2" s="11"/>
      <c r="AZ2" s="9">
        <f>+AY2*$A$2/100*$C$2/100*$G$2</f>
        <v>0</v>
      </c>
      <c r="BA2" s="11"/>
      <c r="BB2" s="9">
        <f>+BA2*$A$2/100*$C$2/100*$G$2</f>
        <v>0</v>
      </c>
      <c r="BC2" s="10"/>
      <c r="BD2" s="9">
        <f>+BC2*$A$2/100*$C$2/100*$G$2</f>
        <v>0</v>
      </c>
      <c r="BE2" s="10"/>
      <c r="BF2" s="9">
        <f>+BE2*$A$2/100*$C$2/100*$G$2</f>
        <v>0</v>
      </c>
    </row>
    <row r="3" spans="1:58" ht="12" customHeight="1">
      <c r="A3" s="192"/>
      <c r="B3" s="199"/>
      <c r="C3" s="183">
        <v>15</v>
      </c>
      <c r="D3" s="14" t="s">
        <v>56</v>
      </c>
      <c r="E3" s="15"/>
      <c r="F3" s="14"/>
      <c r="G3" s="16">
        <v>100</v>
      </c>
      <c r="H3" s="14"/>
      <c r="I3" s="15"/>
      <c r="J3" s="154"/>
      <c r="K3" s="20"/>
      <c r="L3" s="17">
        <f>+K3*$A$2/100*$C$3/100*$G$3</f>
        <v>0</v>
      </c>
      <c r="M3" s="19"/>
      <c r="N3" s="17">
        <f>+M3*$A$2/100*$C$3/100*$G$3</f>
        <v>0</v>
      </c>
      <c r="O3" s="131"/>
      <c r="P3" s="17">
        <f>+O3*$A$2/100*$C$3/100*$G$3</f>
        <v>0</v>
      </c>
      <c r="Q3" s="19"/>
      <c r="R3" s="17">
        <f>+Q3*$A$2/100*$C$3/100*$G$3</f>
        <v>0</v>
      </c>
      <c r="S3" s="150"/>
      <c r="T3" s="17">
        <f>+S3*$A$2/100*$C$3/100*$G$3</f>
        <v>0</v>
      </c>
      <c r="U3" s="19">
        <v>1</v>
      </c>
      <c r="V3" s="17">
        <f>+U3*$A$2/100*$C$3/100*$G$3</f>
        <v>3.75</v>
      </c>
      <c r="W3" s="20"/>
      <c r="X3" s="17">
        <f>+W3*$A$2/100*$C$3/100*$G$3</f>
        <v>0</v>
      </c>
      <c r="Y3" s="19"/>
      <c r="Z3" s="17">
        <f>+Y3*$A$2/100*$C$3/100*$G$3</f>
        <v>0</v>
      </c>
      <c r="AA3" s="19">
        <v>1</v>
      </c>
      <c r="AB3" s="17">
        <f>+AA3*$A$2/100*$C$3/100*$G$3</f>
        <v>3.75</v>
      </c>
      <c r="AC3" s="19"/>
      <c r="AD3" s="17">
        <f>+AC3*$A$2/100*$C$3/100*$G$3</f>
        <v>0</v>
      </c>
      <c r="AE3" s="20"/>
      <c r="AF3" s="17">
        <f>+AE3*$A$2/100*$C$3/100*$G$3</f>
        <v>0</v>
      </c>
      <c r="AG3" s="20">
        <v>1</v>
      </c>
      <c r="AH3" s="17">
        <f>+AG3*$A$2/100*$C$3/100*$G$3</f>
        <v>3.75</v>
      </c>
      <c r="AI3" s="19">
        <v>1</v>
      </c>
      <c r="AJ3" s="17">
        <f>+AI3*$A$2/100*$C$3/100*$G$3</f>
        <v>3.75</v>
      </c>
      <c r="AK3" s="31">
        <v>1</v>
      </c>
      <c r="AL3" s="17">
        <f>+AK3*$A$2/100*$C$3/100*$G$3</f>
        <v>3.75</v>
      </c>
      <c r="AM3" s="19">
        <v>1</v>
      </c>
      <c r="AN3" s="17">
        <f>+AM3*$A$2/100*$C$3/100*$G$3</f>
        <v>3.75</v>
      </c>
      <c r="AO3" s="20">
        <v>1</v>
      </c>
      <c r="AP3" s="17">
        <f>+AO3*$A$2/100*$C$3/100*$G$3</f>
        <v>3.75</v>
      </c>
      <c r="AQ3" s="131">
        <v>1</v>
      </c>
      <c r="AR3" s="17">
        <f>+AQ3*$A$2/100*$C$3/100*$G$3</f>
        <v>3.75</v>
      </c>
      <c r="AS3" s="19">
        <v>1</v>
      </c>
      <c r="AT3" s="17">
        <f>+AS3*$A$2/100*$C$3/100*$G$3</f>
        <v>3.75</v>
      </c>
      <c r="AU3" s="20"/>
      <c r="AV3" s="17">
        <f>+AU3*$A$2/100*$C$3/100*$G$3</f>
        <v>0</v>
      </c>
      <c r="AW3" s="19">
        <v>1</v>
      </c>
      <c r="AX3" s="17">
        <f>+AW3*$A$2/100*$C$3/100*$G$3</f>
        <v>3.75</v>
      </c>
      <c r="AY3" s="19">
        <v>1</v>
      </c>
      <c r="AZ3" s="17">
        <f>+AY3*$A$2/100*$C$3/100*$G$3</f>
        <v>3.75</v>
      </c>
      <c r="BA3" s="19">
        <v>1</v>
      </c>
      <c r="BB3" s="17">
        <f>+BA3*$A$2/100*$C$3/100*$G$3</f>
        <v>3.75</v>
      </c>
      <c r="BC3" s="20"/>
      <c r="BD3" s="17">
        <f>+BC3*$A$2/100*$C$3/100*$G$3</f>
        <v>0</v>
      </c>
      <c r="BE3" s="20">
        <v>1</v>
      </c>
      <c r="BF3" s="17">
        <f>+BE3*$A$2/100*$C$3/100*$G$3</f>
        <v>3.75</v>
      </c>
    </row>
    <row r="4" spans="1:58" ht="12" customHeight="1">
      <c r="A4" s="192"/>
      <c r="B4" s="199"/>
      <c r="C4" s="183">
        <v>25</v>
      </c>
      <c r="D4" s="14" t="s">
        <v>52</v>
      </c>
      <c r="E4" s="15"/>
      <c r="F4" s="14"/>
      <c r="G4" s="16">
        <v>100</v>
      </c>
      <c r="H4" s="14"/>
      <c r="I4" s="15"/>
      <c r="J4" s="154"/>
      <c r="K4" s="20"/>
      <c r="L4" s="17">
        <f>+K4*$A$2/100*$C$4/100*$G$4</f>
        <v>0</v>
      </c>
      <c r="M4" s="19"/>
      <c r="N4" s="17">
        <f>+M4*$A$2/100*$C$4/100*$G$4</f>
        <v>0</v>
      </c>
      <c r="O4" s="131"/>
      <c r="P4" s="17">
        <f>+O4*$A$2/100*$C$4/100*$G$4</f>
        <v>0</v>
      </c>
      <c r="Q4" s="19"/>
      <c r="R4" s="17">
        <f>+Q4*$A$2/100*$C$4/100*$G$4</f>
        <v>0</v>
      </c>
      <c r="S4" s="150">
        <v>1</v>
      </c>
      <c r="T4" s="17">
        <f>+S4*$A$2/100*$C$4/100*$G$4</f>
        <v>6.25</v>
      </c>
      <c r="U4" s="19"/>
      <c r="V4" s="17">
        <f>+U4*$A$2/100*$C$4/100*$G$4</f>
        <v>0</v>
      </c>
      <c r="W4" s="20"/>
      <c r="X4" s="17">
        <f>+W4*$A$2/100*$C$4/100*$G$4</f>
        <v>0</v>
      </c>
      <c r="Y4" s="131"/>
      <c r="Z4" s="17">
        <f>+Y4*$A$2/100*$C$4/100*$G$4</f>
        <v>0</v>
      </c>
      <c r="AA4" s="19"/>
      <c r="AB4" s="17">
        <f>+AA4*$A$2/100*$C$4/100*$G$4</f>
        <v>0</v>
      </c>
      <c r="AC4" s="19"/>
      <c r="AD4" s="17">
        <f>+AC4*$A$2/100*$C$4/100*$G$4</f>
        <v>0</v>
      </c>
      <c r="AE4" s="20"/>
      <c r="AF4" s="17">
        <f>+AE4*$A$2/100*$C$4/100*$G$4</f>
        <v>0</v>
      </c>
      <c r="AG4" s="195"/>
      <c r="AH4" s="17">
        <f>+AG4*$A$2/100*$C$4/100*$G$4</f>
        <v>0</v>
      </c>
      <c r="AI4" s="19"/>
      <c r="AJ4" s="17">
        <f>+AI4*$A$2/100*$C$4/100*$G$4</f>
        <v>0</v>
      </c>
      <c r="AK4" s="31"/>
      <c r="AL4" s="17">
        <f>+AK4*$A$2/100*$C$4/100*$G$4</f>
        <v>0</v>
      </c>
      <c r="AM4" s="19"/>
      <c r="AN4" s="17">
        <f>+AM4*$A$2/100*$C$4/100*$G$4</f>
        <v>0</v>
      </c>
      <c r="AO4" s="19"/>
      <c r="AP4" s="17">
        <f>+AO4*$A$2/100*$C$4/100*$G$4</f>
        <v>0</v>
      </c>
      <c r="AQ4" s="131"/>
      <c r="AR4" s="17">
        <f>+AQ4*$A$2/100*$C$4/100*$G$4</f>
        <v>0</v>
      </c>
      <c r="AS4" s="19"/>
      <c r="AT4" s="17">
        <f>+AS4*$A$2/100*$C$4/100*$G$4</f>
        <v>0</v>
      </c>
      <c r="AU4" s="20"/>
      <c r="AV4" s="17">
        <f>+AU4*$A$2/100*$C$4/100*$G$4</f>
        <v>0</v>
      </c>
      <c r="AW4" s="19"/>
      <c r="AX4" s="17">
        <f>+AW4*$A$2/100*$C$4/100*$G$4</f>
        <v>0</v>
      </c>
      <c r="AY4" s="19"/>
      <c r="AZ4" s="17">
        <f>+AY4*$A$2/100*$C$4/100*$G$4</f>
        <v>0</v>
      </c>
      <c r="BA4" s="19"/>
      <c r="BB4" s="17">
        <f>+BA4*$A$2/100*$C$4/100*$G$4</f>
        <v>0</v>
      </c>
      <c r="BC4" s="20"/>
      <c r="BD4" s="17">
        <f>+BC4*$A$2/100*$C$4/100*$G$4</f>
        <v>0</v>
      </c>
      <c r="BE4" s="20"/>
      <c r="BF4" s="17">
        <f>+BE4*$A$2/100*$C$4/100*$G$4</f>
        <v>0</v>
      </c>
    </row>
    <row r="5" spans="1:58" ht="12" customHeight="1">
      <c r="A5" s="192"/>
      <c r="B5" s="199"/>
      <c r="C5" s="183">
        <v>20</v>
      </c>
      <c r="D5" s="14" t="s">
        <v>51</v>
      </c>
      <c r="E5" s="15"/>
      <c r="F5" s="14"/>
      <c r="G5" s="16">
        <v>100</v>
      </c>
      <c r="H5" s="14"/>
      <c r="I5" s="15"/>
      <c r="J5" s="154"/>
      <c r="K5" s="20"/>
      <c r="L5" s="17">
        <f>+K5*$A$2/100*$C$5/100*$G$5</f>
        <v>0</v>
      </c>
      <c r="M5" s="19"/>
      <c r="N5" s="17">
        <f>+M5*$A$2/100*$C$5/100*$G$5</f>
        <v>0</v>
      </c>
      <c r="O5" s="131">
        <v>1</v>
      </c>
      <c r="P5" s="17">
        <f>+O5*$A$2/100*$C$5/100*$G$5</f>
        <v>5</v>
      </c>
      <c r="Q5" s="19"/>
      <c r="R5" s="17">
        <f>+Q5*$A$2/100*$C$5/100*$G$5</f>
        <v>0</v>
      </c>
      <c r="S5" s="150"/>
      <c r="T5" s="17">
        <f>+S5*$A$2/100*$C$5/100*$G$5</f>
        <v>0</v>
      </c>
      <c r="U5" s="19"/>
      <c r="V5" s="17">
        <f>+U5*$A$2/100*$C$5/100*$G$5</f>
        <v>0</v>
      </c>
      <c r="W5" s="20"/>
      <c r="X5" s="17">
        <f>+W5*$A$2/100*$C$5/100*$G$5</f>
        <v>0</v>
      </c>
      <c r="Y5" s="131">
        <v>1</v>
      </c>
      <c r="Z5" s="17">
        <f>+Y5*$A$2/100*$C$5/100*$G$5</f>
        <v>5</v>
      </c>
      <c r="AA5" s="19"/>
      <c r="AB5" s="17">
        <f>+AA5*$A$2/100*$C$5/100*$G$5</f>
        <v>0</v>
      </c>
      <c r="AC5" s="19">
        <v>1</v>
      </c>
      <c r="AD5" s="17">
        <f>+AC5*$A$2/100*$C$5/100*$G$5</f>
        <v>5</v>
      </c>
      <c r="AE5" s="20"/>
      <c r="AF5" s="17">
        <f>+AE5*$A$2/100*$C$5/100*$G$5</f>
        <v>0</v>
      </c>
      <c r="AG5" s="195"/>
      <c r="AH5" s="17">
        <f>+AG5*$A$2/100*$C$5/100*$G$5</f>
        <v>0</v>
      </c>
      <c r="AI5" s="19"/>
      <c r="AJ5" s="17">
        <f>+AI5*$A$2/100*$C$5/100*$G$5</f>
        <v>0</v>
      </c>
      <c r="AK5" s="31"/>
      <c r="AL5" s="17">
        <f>+AK5*$A$2/100*$C$5/100*$G$5</f>
        <v>0</v>
      </c>
      <c r="AM5" s="19"/>
      <c r="AN5" s="17">
        <f>+AM5*$A$2/100*$C$5/100*$G$5</f>
        <v>0</v>
      </c>
      <c r="AO5" s="19"/>
      <c r="AP5" s="17">
        <f>+AO5*$A$2/100*$C$5/100*$G$5</f>
        <v>0</v>
      </c>
      <c r="AQ5" s="131"/>
      <c r="AR5" s="17">
        <f>+AQ5*$A$2/100*$C$5/100*$G$5</f>
        <v>0</v>
      </c>
      <c r="AS5" s="19"/>
      <c r="AT5" s="17">
        <f>+AS5*$A$2/100*$C$5/100*$G$5</f>
        <v>0</v>
      </c>
      <c r="AU5" s="20"/>
      <c r="AV5" s="17">
        <f>+AU5*$A$2/100*$C$5/100*$G$5</f>
        <v>0</v>
      </c>
      <c r="AW5" s="19"/>
      <c r="AX5" s="17">
        <f>+AW5*$A$2/100*$C$5/100*$G$5</f>
        <v>0</v>
      </c>
      <c r="AY5" s="19"/>
      <c r="AZ5" s="17">
        <f>+AY5*$A$2/100*$C$5/100*$G$5</f>
        <v>0</v>
      </c>
      <c r="BA5" s="19"/>
      <c r="BB5" s="17">
        <f>+BA5*$A$2/100*$C$5/100*$G$5</f>
        <v>0</v>
      </c>
      <c r="BC5" s="20">
        <v>1</v>
      </c>
      <c r="BD5" s="17">
        <f>+BC5*$A$2/100*$C$5/100*$G$5</f>
        <v>5</v>
      </c>
      <c r="BE5" s="20"/>
      <c r="BF5" s="17">
        <f>+BE5*$A$2/100*$C$5/100*$G$5</f>
        <v>0</v>
      </c>
    </row>
    <row r="6" spans="1:58" ht="12" customHeight="1">
      <c r="A6" s="192"/>
      <c r="B6" s="199"/>
      <c r="C6" s="183">
        <v>8</v>
      </c>
      <c r="D6" s="14" t="s">
        <v>61</v>
      </c>
      <c r="E6" s="15"/>
      <c r="F6" s="14"/>
      <c r="G6" s="16">
        <v>100</v>
      </c>
      <c r="H6" s="14"/>
      <c r="I6" s="15"/>
      <c r="J6" s="154"/>
      <c r="K6" s="20">
        <v>1</v>
      </c>
      <c r="L6" s="17">
        <f>+K6*$A$2/100*$C$6/100*$G$6</f>
        <v>2</v>
      </c>
      <c r="M6" s="19">
        <v>1</v>
      </c>
      <c r="N6" s="17">
        <f>+M6*$A$2/100*$C$6/100*$G$6</f>
        <v>2</v>
      </c>
      <c r="O6" s="131"/>
      <c r="P6" s="17">
        <f>+O6*$A$2/100*$C$6/100*$G$6</f>
        <v>0</v>
      </c>
      <c r="Q6" s="19"/>
      <c r="R6" s="17">
        <f>+Q6*$A$2/100*$C$6/100*$G$6</f>
        <v>0</v>
      </c>
      <c r="S6" s="150"/>
      <c r="T6" s="17">
        <f>+S6*$A$2/100*$C$6/100*$G$6</f>
        <v>0</v>
      </c>
      <c r="U6" s="19"/>
      <c r="V6" s="17">
        <f>+U6*$A$2/100*$C$6/100*$G$6</f>
        <v>0</v>
      </c>
      <c r="W6" s="20"/>
      <c r="X6" s="17">
        <f>+W6*$A$2/100*$C$6/100*$G$6</f>
        <v>0</v>
      </c>
      <c r="Y6" s="131"/>
      <c r="Z6" s="17">
        <f>+Y6*$A$2/100*$C$6/100*$G$6</f>
        <v>0</v>
      </c>
      <c r="AA6" s="19"/>
      <c r="AB6" s="17">
        <f>+AA6*$A$2/100*$C$6/100*$G$6</f>
        <v>0</v>
      </c>
      <c r="AC6" s="19"/>
      <c r="AD6" s="17">
        <f>+AC6*$A$2/100*$C$6/100*$G$6</f>
        <v>0</v>
      </c>
      <c r="AE6" s="20"/>
      <c r="AF6" s="17">
        <f>+AE6*$A$2/100*$C$6/100*$G$6</f>
        <v>0</v>
      </c>
      <c r="AG6" s="195"/>
      <c r="AH6" s="17">
        <f>+AG6*$A$2/100*$C$6/100*$G$6</f>
        <v>0</v>
      </c>
      <c r="AI6" s="19"/>
      <c r="AJ6" s="17">
        <f>+AI6*$A$2/100*$C$6/100*$G$6</f>
        <v>0</v>
      </c>
      <c r="AK6" s="31"/>
      <c r="AL6" s="17">
        <f>+AK6*$A$2/100*$C$6/100*$G$6</f>
        <v>0</v>
      </c>
      <c r="AM6" s="19"/>
      <c r="AN6" s="17">
        <f>+AM6*$A$2/100*$C$6/100*$G$6</f>
        <v>0</v>
      </c>
      <c r="AO6" s="20"/>
      <c r="AP6" s="17">
        <f>+AO6*$A$2/100*$C$6/100*$G$6</f>
        <v>0</v>
      </c>
      <c r="AQ6" s="131"/>
      <c r="AR6" s="17">
        <f>+AQ6*$A$2/100*$C$6/100*$G$6</f>
        <v>0</v>
      </c>
      <c r="AS6" s="19"/>
      <c r="AT6" s="17">
        <f>+AS6*$A$2/100*$C$6/100*$G$6</f>
        <v>0</v>
      </c>
      <c r="AU6" s="20"/>
      <c r="AV6" s="17">
        <f>+AU6*$A$2/100*$C$6/100*$G$6</f>
        <v>0</v>
      </c>
      <c r="AW6" s="19"/>
      <c r="AX6" s="17">
        <f>+AW6*$A$2/100*$C$6/100*$G$6</f>
        <v>0</v>
      </c>
      <c r="AY6" s="19"/>
      <c r="AZ6" s="17">
        <f>+AY6*$A$2/100*$C$6/100*$G$6</f>
        <v>0</v>
      </c>
      <c r="BA6" s="19"/>
      <c r="BB6" s="17">
        <f>+BA6*$A$2/100*$C$6/100*$G$6</f>
        <v>0</v>
      </c>
      <c r="BC6" s="20"/>
      <c r="BD6" s="17">
        <f>+BC6*$A$2/100*$C$6/100*$G$6</f>
        <v>0</v>
      </c>
      <c r="BE6" s="20"/>
      <c r="BF6" s="17">
        <f>+BE6*$A$2/100*$C$6/100*$G$6</f>
        <v>0</v>
      </c>
    </row>
    <row r="7" spans="1:58" ht="12" customHeight="1" thickBot="1">
      <c r="A7" s="193"/>
      <c r="B7" s="199"/>
      <c r="C7" s="200"/>
      <c r="D7" s="200"/>
      <c r="E7" s="200"/>
      <c r="F7" s="200"/>
      <c r="G7" s="200"/>
      <c r="H7" s="200"/>
      <c r="I7" s="201"/>
      <c r="J7" s="155" t="s">
        <v>3</v>
      </c>
      <c r="K7" s="113"/>
      <c r="L7" s="109">
        <f>SUM(L2:L6)</f>
        <v>2</v>
      </c>
      <c r="M7" s="112"/>
      <c r="N7" s="109">
        <f>SUM(N2:N6)</f>
        <v>2</v>
      </c>
      <c r="O7" s="111"/>
      <c r="P7" s="109">
        <f>SUM(P2:P6)</f>
        <v>5</v>
      </c>
      <c r="Q7" s="111"/>
      <c r="R7" s="109">
        <f>SUM(R2:R6)</f>
        <v>8</v>
      </c>
      <c r="S7" s="110"/>
      <c r="T7" s="109">
        <f>SUM(T2:T6)</f>
        <v>6.25</v>
      </c>
      <c r="U7" s="112"/>
      <c r="V7" s="109">
        <f>SUM(V2:V6)</f>
        <v>3.75</v>
      </c>
      <c r="W7" s="113"/>
      <c r="X7" s="109">
        <f>SUM(X2:X6)</f>
        <v>8</v>
      </c>
      <c r="Y7" s="111"/>
      <c r="Z7" s="109">
        <f>SUM(Z2:Z6)</f>
        <v>5</v>
      </c>
      <c r="AA7" s="112"/>
      <c r="AB7" s="109">
        <f>SUM(AB2:AB6)</f>
        <v>3.75</v>
      </c>
      <c r="AC7" s="112"/>
      <c r="AD7" s="109">
        <f>SUM(AD2:AD6)</f>
        <v>5</v>
      </c>
      <c r="AE7" s="113"/>
      <c r="AF7" s="109">
        <f>SUM(AF2:AF6)</f>
        <v>8</v>
      </c>
      <c r="AG7" s="110"/>
      <c r="AH7" s="109">
        <f>SUM(AH2:AH6)</f>
        <v>3.75</v>
      </c>
      <c r="AI7" s="112"/>
      <c r="AJ7" s="109">
        <f>SUM(AJ2:AJ6)</f>
        <v>3.75</v>
      </c>
      <c r="AK7" s="122"/>
      <c r="AL7" s="109">
        <f>SUM(AL2:AL6)</f>
        <v>3.75</v>
      </c>
      <c r="AM7" s="112"/>
      <c r="AN7" s="109">
        <f>SUM(AN2:AN6)</f>
        <v>3.75</v>
      </c>
      <c r="AO7" s="121"/>
      <c r="AP7" s="109">
        <f>SUM(AP2:AP6)</f>
        <v>3.75</v>
      </c>
      <c r="AQ7" s="110"/>
      <c r="AR7" s="109">
        <f>SUM(AR2:AR6)</f>
        <v>3.75</v>
      </c>
      <c r="AS7" s="112"/>
      <c r="AT7" s="109">
        <f>SUM(AT2:AT6)</f>
        <v>3.75</v>
      </c>
      <c r="AU7" s="113"/>
      <c r="AV7" s="109">
        <f>SUM(AV2:AV6)</f>
        <v>8</v>
      </c>
      <c r="AW7" s="112"/>
      <c r="AX7" s="109">
        <f>SUM(AX2:AX6)</f>
        <v>3.75</v>
      </c>
      <c r="AY7" s="180"/>
      <c r="AZ7" s="109">
        <f>SUM(AZ2:AZ6)</f>
        <v>3.75</v>
      </c>
      <c r="BA7" s="112"/>
      <c r="BB7" s="109">
        <f>SUM(BB2:BB6)</f>
        <v>3.75</v>
      </c>
      <c r="BC7" s="113"/>
      <c r="BD7" s="109">
        <f>SUM(BD2:BD6)</f>
        <v>5</v>
      </c>
      <c r="BE7" s="113"/>
      <c r="BF7" s="109">
        <f>SUM(BF2:BF6)</f>
        <v>3.75</v>
      </c>
    </row>
    <row r="8" spans="1:58" ht="12" customHeight="1" thickBot="1">
      <c r="A8" s="191">
        <v>25</v>
      </c>
      <c r="B8" s="199" t="s">
        <v>4</v>
      </c>
      <c r="C8" s="188">
        <v>33</v>
      </c>
      <c r="D8" s="68" t="s">
        <v>5</v>
      </c>
      <c r="E8" s="69"/>
      <c r="F8" s="68"/>
      <c r="G8" s="70"/>
      <c r="H8" s="68"/>
      <c r="I8" s="71"/>
      <c r="J8" s="156" t="s">
        <v>6</v>
      </c>
      <c r="K8" s="189">
        <v>23</v>
      </c>
      <c r="L8" s="72">
        <f>+K8*$A$8/100*$C$8/100</f>
        <v>1.8975</v>
      </c>
      <c r="M8" s="75">
        <v>23</v>
      </c>
      <c r="N8" s="72">
        <f>+M8*$A$8/100*$C$8/100</f>
        <v>1.8975</v>
      </c>
      <c r="O8" s="194">
        <v>5</v>
      </c>
      <c r="P8" s="72">
        <f>+O8*$A$8/100*$C$8/100</f>
        <v>0.4125</v>
      </c>
      <c r="Q8" s="75">
        <v>11</v>
      </c>
      <c r="R8" s="72">
        <f>+Q8*$A$8/100*$C$8/100</f>
        <v>0.9075</v>
      </c>
      <c r="S8" s="73">
        <v>32</v>
      </c>
      <c r="T8" s="72">
        <f>+S8*$A$8/100*$C$8/100</f>
        <v>2.64</v>
      </c>
      <c r="U8" s="75">
        <v>17</v>
      </c>
      <c r="V8" s="72">
        <f>+U8*$A$8/100*$C$8/100</f>
        <v>1.4025</v>
      </c>
      <c r="W8" s="73">
        <v>14</v>
      </c>
      <c r="X8" s="74">
        <f>+W8*$A$8/100*$C$8/100</f>
        <v>1.155</v>
      </c>
      <c r="Y8" s="75">
        <v>5</v>
      </c>
      <c r="Z8" s="72">
        <f>+Y8*$A$8/100*$C$8/100</f>
        <v>0.4125</v>
      </c>
      <c r="AA8" s="75">
        <v>14</v>
      </c>
      <c r="AB8" s="72">
        <f>+AA8*$A$8/100*$C$8/100</f>
        <v>1.155</v>
      </c>
      <c r="AC8" s="75">
        <v>19</v>
      </c>
      <c r="AD8" s="72">
        <f>+AC8*$A$8/100*$C$8/100</f>
        <v>1.5675</v>
      </c>
      <c r="AE8" s="73">
        <v>7</v>
      </c>
      <c r="AF8" s="72">
        <f>+AE8*$A$8/100*$C$8/100</f>
        <v>0.5775</v>
      </c>
      <c r="AG8" s="73">
        <v>48</v>
      </c>
      <c r="AH8" s="74">
        <f>+AG8*$A$8/100*$C$8/100</f>
        <v>3.96</v>
      </c>
      <c r="AI8" s="75">
        <v>5</v>
      </c>
      <c r="AJ8" s="72">
        <f>+AI8*$A$8/100*$C$8/100</f>
        <v>0.4125</v>
      </c>
      <c r="AK8" s="53">
        <v>9</v>
      </c>
      <c r="AL8" s="72">
        <f>+AK8*$A$8/100*$C$8/100</f>
        <v>0.7425</v>
      </c>
      <c r="AM8" s="75">
        <v>8</v>
      </c>
      <c r="AN8" s="72">
        <f>+AM8*$A$8/100*$C$8/100</f>
        <v>0.66</v>
      </c>
      <c r="AO8" s="75">
        <v>22</v>
      </c>
      <c r="AP8" s="72">
        <f>+AO8*$A$8/100*$C$8/100</f>
        <v>1.815</v>
      </c>
      <c r="AQ8" s="53">
        <v>6</v>
      </c>
      <c r="AR8" s="72">
        <f>+AQ8*$A$8/100*$C$8/100</f>
        <v>0.495</v>
      </c>
      <c r="AS8" s="75">
        <v>9</v>
      </c>
      <c r="AT8" s="72">
        <f>+AS8*$A$8/100*$C$8/100</f>
        <v>0.7425</v>
      </c>
      <c r="AU8" s="73">
        <v>21</v>
      </c>
      <c r="AV8" s="72">
        <f>+AU8*$A$8/100*$C$8/100</f>
        <v>1.7325</v>
      </c>
      <c r="AW8" s="75">
        <v>14</v>
      </c>
      <c r="AX8" s="72">
        <f>+AW8*$A$8/100*$C$8/100</f>
        <v>1.155</v>
      </c>
      <c r="AY8" s="75">
        <v>17</v>
      </c>
      <c r="AZ8" s="72">
        <f>+AY8*$A$8/100*$C$8/100</f>
        <v>1.4025</v>
      </c>
      <c r="BA8" s="75">
        <v>6</v>
      </c>
      <c r="BB8" s="72">
        <f>+BA8*$A$8/100*$C$8/100</f>
        <v>0.495</v>
      </c>
      <c r="BC8" s="73">
        <v>13</v>
      </c>
      <c r="BD8" s="72">
        <f>+BC8*$A$8/100*$C$8/100</f>
        <v>1.0725</v>
      </c>
      <c r="BE8" s="73">
        <v>5</v>
      </c>
      <c r="BF8" s="72">
        <f>+BE8*$A$8/100*$C$8/100</f>
        <v>0.4125</v>
      </c>
    </row>
    <row r="9" spans="1:58" s="22" customFormat="1" ht="12" customHeight="1">
      <c r="A9" s="192"/>
      <c r="B9" s="199"/>
      <c r="C9" s="182">
        <v>28</v>
      </c>
      <c r="D9" s="23" t="s">
        <v>7</v>
      </c>
      <c r="E9" s="25">
        <v>10</v>
      </c>
      <c r="F9" s="23" t="s">
        <v>8</v>
      </c>
      <c r="G9" s="24">
        <v>322</v>
      </c>
      <c r="H9" s="23"/>
      <c r="I9" s="25"/>
      <c r="J9" s="157" t="s">
        <v>9</v>
      </c>
      <c r="K9" s="10">
        <v>36.8</v>
      </c>
      <c r="L9" s="13">
        <f>+K9*$A$8/100*$C$9/100*$E$9/100*$G$9/100</f>
        <v>0.829472</v>
      </c>
      <c r="M9" s="81">
        <v>36.8</v>
      </c>
      <c r="N9" s="9">
        <f>+M9*$A$8/100*$C$9/100*$E$9/100*$G$9/100</f>
        <v>0.829472</v>
      </c>
      <c r="O9" s="11"/>
      <c r="P9" s="9">
        <f>+O9*$A$8/100*$C$9/100*$E$9/100*$G$9/100</f>
        <v>0</v>
      </c>
      <c r="Q9" s="11">
        <v>21.4</v>
      </c>
      <c r="R9" s="9">
        <f>+Q9*$A$8/100*$C$9/100*$E$9/100*$G$9/100</f>
        <v>0.4823559999999999</v>
      </c>
      <c r="S9" s="10">
        <v>23.1</v>
      </c>
      <c r="T9" s="9">
        <f>+S9*$A$8/100*$C$9/100*$E$9/100*$G$9/100</f>
        <v>0.5206740000000001</v>
      </c>
      <c r="U9" s="10">
        <v>6</v>
      </c>
      <c r="V9" s="9">
        <f>+U9*$A$8/100*$C$9/100*$E$9/100*$G$9/100</f>
        <v>0.13524</v>
      </c>
      <c r="W9" s="10">
        <v>16.7</v>
      </c>
      <c r="X9" s="13">
        <f>+W9*$A$8/100*$C$9/100*$E$9/100*$G$9/100</f>
        <v>0.3764179999999999</v>
      </c>
      <c r="Y9" s="11">
        <v>8.2</v>
      </c>
      <c r="Z9" s="9">
        <f>+Y9*$A$8/100*$C$9/100*$E$9/100*$G$9/100</f>
        <v>0.18482799999999996</v>
      </c>
      <c r="AA9" s="11">
        <v>6.8</v>
      </c>
      <c r="AB9" s="9">
        <f>+AA9*$A$8/100*$C$9/100*$E$9/100*$G$9/100</f>
        <v>0.15327200000000002</v>
      </c>
      <c r="AC9" s="81">
        <v>7.7</v>
      </c>
      <c r="AD9" s="9">
        <f>+AC9*$A$8/100*$C$9/100*$E$9/100*$G$9/100</f>
        <v>0.17355800000000002</v>
      </c>
      <c r="AE9" s="82"/>
      <c r="AF9" s="9">
        <f>+AE9*$A$8/100*$C$9/100*$E$9/100*$G$9/100</f>
        <v>0</v>
      </c>
      <c r="AG9" s="10"/>
      <c r="AH9" s="13">
        <f>+AG9*$A$8/100*$C$9/100*$E$9/100*$G$9/100</f>
        <v>0</v>
      </c>
      <c r="AI9" s="11">
        <v>12.5</v>
      </c>
      <c r="AJ9" s="9">
        <f>+AI9*$A$8/100*$C$9/100*$E$9/100*$G$9/100</f>
        <v>0.28174999999999994</v>
      </c>
      <c r="AK9" s="12"/>
      <c r="AL9" s="9">
        <f>+AK9*$A$8/100*$C$9/100*$E$9/100*$G$9/100</f>
        <v>0</v>
      </c>
      <c r="AM9" s="81">
        <v>6.3</v>
      </c>
      <c r="AN9" s="9">
        <f>+AM9*$A$8/100*$C$9/100*$E$9/100*$G$9/100</f>
        <v>0.14200200000000002</v>
      </c>
      <c r="AO9" s="11"/>
      <c r="AP9" s="9">
        <f>+AO9*$A$8/100*$C$9/100*$E$9/100*$G$9/100</f>
        <v>0</v>
      </c>
      <c r="AQ9" s="11">
        <v>25</v>
      </c>
      <c r="AR9" s="9">
        <f>+AQ9*$A$8/100*$C$9/100*$E$9/100*$G$9/100</f>
        <v>0.5634999999999999</v>
      </c>
      <c r="AS9" s="11">
        <v>6.7</v>
      </c>
      <c r="AT9" s="9">
        <f>+AS9*$A$8/100*$C$9/100*$E$9/100*$G$9/100</f>
        <v>0.15101799999999999</v>
      </c>
      <c r="AU9" s="82">
        <v>7.6</v>
      </c>
      <c r="AV9" s="9">
        <f>+AU9*$A$8/100*$C$9/100*$E$9/100*$G$9/100</f>
        <v>0.17130399999999998</v>
      </c>
      <c r="AW9" s="81">
        <v>3</v>
      </c>
      <c r="AX9" s="9">
        <f>+AW9*$A$8/100*$C$9/100*$E$9/100*$G$9/100</f>
        <v>0.06762</v>
      </c>
      <c r="AY9" s="11"/>
      <c r="AZ9" s="9">
        <f>+AY9*$A$8/100*$C$9/100*$E$9/100*$G$9/100</f>
        <v>0</v>
      </c>
      <c r="BA9" s="11">
        <v>5.1</v>
      </c>
      <c r="BB9" s="9">
        <f>+BA9*$A$8/100*$C$9/100*$E$9/100*$G$9/100</f>
        <v>0.11495399999999999</v>
      </c>
      <c r="BC9" s="82">
        <v>14.3</v>
      </c>
      <c r="BD9" s="9">
        <f>+BC9*$A$8/100*$C$9/100*$E$9/100*$G$9/100</f>
        <v>0.32232200000000005</v>
      </c>
      <c r="BE9" s="10"/>
      <c r="BF9" s="9">
        <f>+BE9*$A$8/100*$C$9/100*$E$9/100*$G$9/100</f>
        <v>0</v>
      </c>
    </row>
    <row r="10" spans="1:58" ht="12" customHeight="1">
      <c r="A10" s="192"/>
      <c r="B10" s="199"/>
      <c r="C10" s="183"/>
      <c r="D10" s="26"/>
      <c r="E10" s="27">
        <v>25</v>
      </c>
      <c r="F10" s="26" t="s">
        <v>53</v>
      </c>
      <c r="G10" s="28">
        <v>322</v>
      </c>
      <c r="H10" s="26"/>
      <c r="I10" s="27"/>
      <c r="J10" s="158" t="s">
        <v>9</v>
      </c>
      <c r="K10" s="20">
        <v>2.6</v>
      </c>
      <c r="L10" s="21">
        <f>+K10*$A$8/100*$C$9/100*$E$10/100*$G$10/100</f>
        <v>0.14651</v>
      </c>
      <c r="M10" s="29">
        <v>2.6</v>
      </c>
      <c r="N10" s="17">
        <f>+M10*$A$8/100*$C$9/100*$E$10/100*$G$10/100</f>
        <v>0.14651</v>
      </c>
      <c r="O10" s="19">
        <v>1.7</v>
      </c>
      <c r="P10" s="17">
        <f>+O10*$A$8/100*$C$9/100*$E$10/100*$G$10/100</f>
        <v>0.09579500000000002</v>
      </c>
      <c r="Q10" s="19">
        <v>14.3</v>
      </c>
      <c r="R10" s="17">
        <f>+Q10*$A$8/100*$C$9/100*$E$10/100*$G$10/100</f>
        <v>0.8058050000000001</v>
      </c>
      <c r="S10" s="20"/>
      <c r="T10" s="17">
        <f>+S10*$A$8/100*$C$9/100*$E$10/100*$G$10/100</f>
        <v>0</v>
      </c>
      <c r="U10" s="20">
        <v>13.4</v>
      </c>
      <c r="V10" s="17">
        <f>+U10*$A$8/100*$C$9/100*$E$10/100*$G$10/100</f>
        <v>0.75509</v>
      </c>
      <c r="W10" s="20">
        <v>16.7</v>
      </c>
      <c r="X10" s="21">
        <f>+W10*$A$8/100*$C$9/100*$E$10/100*$G$10/100</f>
        <v>0.9410449999999999</v>
      </c>
      <c r="Y10" s="19">
        <v>2.7</v>
      </c>
      <c r="Z10" s="17">
        <f>+Y10*$A$8/100*$C$9/100*$E$10/100*$G$10/100</f>
        <v>0.15214500000000003</v>
      </c>
      <c r="AA10" s="19">
        <v>2.7</v>
      </c>
      <c r="AB10" s="17">
        <f>+AA10*$A$8/100*$C$9/100*$E$10/100*$G$10/100</f>
        <v>0.15214500000000003</v>
      </c>
      <c r="AC10" s="29">
        <v>11.5</v>
      </c>
      <c r="AD10" s="17">
        <f>+AC10*$A$8/100*$C$9/100*$E$10/100*$G$10/100</f>
        <v>0.6480250000000001</v>
      </c>
      <c r="AE10" s="30"/>
      <c r="AF10" s="17">
        <f>+AE10*$A$8/100*$C$9/100*$E$10/100*$G$10/100</f>
        <v>0</v>
      </c>
      <c r="AG10" s="20"/>
      <c r="AH10" s="21">
        <f>+AG10*$A$8/100*$C$9/100*$E$10/100*$G$10/100</f>
        <v>0</v>
      </c>
      <c r="AI10" s="19"/>
      <c r="AJ10" s="17">
        <f>+AI10*$A$8/100*$C$9/100*$E$10/100*$G$10/100</f>
        <v>0</v>
      </c>
      <c r="AK10" s="31">
        <v>1.9</v>
      </c>
      <c r="AL10" s="17">
        <f>+AK10*$A$8/100*$C$9/100*$E$10/100*$G$10/100</f>
        <v>0.10706499999999998</v>
      </c>
      <c r="AM10" s="29">
        <v>10.9</v>
      </c>
      <c r="AN10" s="17">
        <f>+AM10*$A$8/100*$C$9/100*$E$10/100*$G$10/100</f>
        <v>0.6142150000000001</v>
      </c>
      <c r="AO10" s="19">
        <v>3.3</v>
      </c>
      <c r="AP10" s="17">
        <f>+AO10*$A$8/100*$C$9/100*$E$10/100*$G$10/100</f>
        <v>0.18595499999999998</v>
      </c>
      <c r="AQ10" s="19">
        <v>8.3</v>
      </c>
      <c r="AR10" s="17">
        <f>+AQ10*$A$8/100*$C$9/100*$E$10/100*$G$10/100</f>
        <v>0.46770500000000004</v>
      </c>
      <c r="AS10" s="19"/>
      <c r="AT10" s="17">
        <f>+AS10*$A$8/100*$C$9/100*$E$10/100*$G$10/100</f>
        <v>0</v>
      </c>
      <c r="AU10" s="30">
        <v>2.53</v>
      </c>
      <c r="AV10" s="17">
        <f>+AU10*$A$8/100*$C$9/100*$E$10/100*$G$10/100</f>
        <v>0.14256549999999998</v>
      </c>
      <c r="AW10" s="29">
        <v>3</v>
      </c>
      <c r="AX10" s="17">
        <f>+AW10*$A$8/100*$C$9/100*$E$10/100*$G$10/100</f>
        <v>0.16905</v>
      </c>
      <c r="AY10" s="19"/>
      <c r="AZ10" s="17">
        <f>+AY10*$A$8/100*$C$9/100*$E$10/100*$G$10/100</f>
        <v>0</v>
      </c>
      <c r="BA10" s="19"/>
      <c r="BB10" s="17">
        <f>+BA10*$A$8/100*$C$9/100*$E$10/100*$G$10/100</f>
        <v>0</v>
      </c>
      <c r="BC10" s="30"/>
      <c r="BD10" s="17">
        <f>+BC10*$A$8/100*$C$9/100*$E$10/100*$G$10/100</f>
        <v>0</v>
      </c>
      <c r="BE10" s="20"/>
      <c r="BF10" s="17">
        <f>+BE10*$A$8/100*$C$9/100*$E$10/100*$G$10/100</f>
        <v>0</v>
      </c>
    </row>
    <row r="11" spans="1:58" ht="12" customHeight="1">
      <c r="A11" s="192"/>
      <c r="B11" s="199"/>
      <c r="C11" s="183"/>
      <c r="D11" s="26"/>
      <c r="E11" s="27">
        <v>30</v>
      </c>
      <c r="F11" s="26" t="s">
        <v>10</v>
      </c>
      <c r="G11" s="28">
        <v>161</v>
      </c>
      <c r="H11" s="26"/>
      <c r="I11" s="27"/>
      <c r="J11" s="158" t="s">
        <v>9</v>
      </c>
      <c r="K11" s="20">
        <v>5.3</v>
      </c>
      <c r="L11" s="21">
        <f>+K11*$A$8/100*$C$9/100*$E$11/100*$G$11/100</f>
        <v>0.179193</v>
      </c>
      <c r="M11" s="29">
        <v>5.3</v>
      </c>
      <c r="N11" s="17">
        <f>+M11*$A$8/100*$C$9/100*$E$11/100*$G$11/100</f>
        <v>0.179193</v>
      </c>
      <c r="O11" s="19">
        <v>6.9</v>
      </c>
      <c r="P11" s="17">
        <f>+O11*$A$8/100*$C$9/100*$E$11/100*$G$11/100</f>
        <v>0.23328900000000005</v>
      </c>
      <c r="Q11" s="19">
        <v>2.4</v>
      </c>
      <c r="R11" s="17">
        <f>+Q11*$A$8/100*$C$9/100*$E$11/100*$G$11/100</f>
        <v>0.081144</v>
      </c>
      <c r="S11" s="20">
        <v>15.4</v>
      </c>
      <c r="T11" s="17">
        <f>+S11*$A$8/100*$C$9/100*$E$11/100*$G$11/100</f>
        <v>0.5206740000000001</v>
      </c>
      <c r="U11" s="20">
        <v>7.5</v>
      </c>
      <c r="V11" s="17">
        <f>+U11*$A$8/100*$C$9/100*$E$11/100*$G$11/100</f>
        <v>0.253575</v>
      </c>
      <c r="W11" s="20">
        <v>4.2</v>
      </c>
      <c r="X11" s="21">
        <f>+W11*$A$8/100*$C$9/100*$E$11/100*$G$11/100</f>
        <v>0.14200200000000002</v>
      </c>
      <c r="Y11" s="19">
        <v>4.1</v>
      </c>
      <c r="Z11" s="17">
        <f>+Y11*$A$8/100*$C$9/100*$E$11/100*$G$11/100</f>
        <v>0.138621</v>
      </c>
      <c r="AA11" s="19">
        <v>5.4</v>
      </c>
      <c r="AB11" s="17">
        <f>+AA11*$A$8/100*$C$9/100*$E$11/100*$G$11/100</f>
        <v>0.18257400000000004</v>
      </c>
      <c r="AC11" s="29">
        <v>3.8</v>
      </c>
      <c r="AD11" s="17">
        <f>+AC11*$A$8/100*$C$9/100*$E$11/100*$G$11/100</f>
        <v>0.12847799999999998</v>
      </c>
      <c r="AE11" s="30">
        <v>4.1</v>
      </c>
      <c r="AF11" s="17">
        <f>+AE11*$A$8/100*$C$9/100*$E$11/100*$G$11/100</f>
        <v>0.138621</v>
      </c>
      <c r="AG11" s="20"/>
      <c r="AH11" s="21">
        <f>+AG11*$A$8/100*$C$9/100*$E$11/100*$G$11/100</f>
        <v>0</v>
      </c>
      <c r="AI11" s="19">
        <v>2.1</v>
      </c>
      <c r="AJ11" s="17">
        <f>+AI11*$A$8/100*$C$9/100*$E$11/100*$G$11/100</f>
        <v>0.07100100000000001</v>
      </c>
      <c r="AK11" s="31">
        <v>9.6</v>
      </c>
      <c r="AL11" s="17">
        <f>+AK11*$A$8/100*$C$9/100*$E$11/100*$G$11/100</f>
        <v>0.324576</v>
      </c>
      <c r="AM11" s="29">
        <v>7.8</v>
      </c>
      <c r="AN11" s="17">
        <f>+AM11*$A$8/100*$C$9/100*$E$11/100*$G$11/100</f>
        <v>0.26371800000000006</v>
      </c>
      <c r="AO11" s="19">
        <v>6.7</v>
      </c>
      <c r="AP11" s="17">
        <f>+AO11*$A$8/100*$C$9/100*$E$11/100*$G$11/100</f>
        <v>0.226527</v>
      </c>
      <c r="AQ11" s="19">
        <v>4.2</v>
      </c>
      <c r="AR11" s="17">
        <f>+AQ11*$A$8/100*$C$9/100*$E$11/100*$G$11/100</f>
        <v>0.14200200000000002</v>
      </c>
      <c r="AS11" s="19"/>
      <c r="AT11" s="17">
        <f>+AS11*$A$8/100*$C$9/100*$E$11/100*$G$11/100</f>
        <v>0</v>
      </c>
      <c r="AU11" s="30">
        <v>5</v>
      </c>
      <c r="AV11" s="17">
        <f>+AU11*$A$8/100*$C$9/100*$E$11/100*$G$11/100</f>
        <v>0.16905</v>
      </c>
      <c r="AW11" s="29">
        <v>3</v>
      </c>
      <c r="AX11" s="17">
        <f>+AW11*$A$8/100*$C$9/100*$E$11/100*$G$11/100</f>
        <v>0.10143</v>
      </c>
      <c r="AY11" s="19">
        <v>2.2</v>
      </c>
      <c r="AZ11" s="17">
        <f>+AY11*$A$8/100*$C$9/100*$E$11/100*$G$11/100</f>
        <v>0.07438200000000002</v>
      </c>
      <c r="BA11" s="19">
        <v>5.1</v>
      </c>
      <c r="BB11" s="17">
        <f>+BA11*$A$8/100*$C$9/100*$E$11/100*$G$11/100</f>
        <v>0.17243099999999997</v>
      </c>
      <c r="BC11" s="30">
        <v>3.6</v>
      </c>
      <c r="BD11" s="17">
        <f>+BC11*$A$8/100*$C$9/100*$E$11/100*$G$11/100</f>
        <v>0.12171599999999999</v>
      </c>
      <c r="BE11" s="20"/>
      <c r="BF11" s="17">
        <f>+BE11*$A$8/100*$C$9/100*$E$11/100*$G$11/100</f>
        <v>0</v>
      </c>
    </row>
    <row r="12" spans="1:58" ht="12" customHeight="1" thickBot="1">
      <c r="A12" s="192"/>
      <c r="B12" s="199"/>
      <c r="C12" s="184"/>
      <c r="D12" s="78"/>
      <c r="E12" s="79">
        <v>35</v>
      </c>
      <c r="F12" s="78" t="s">
        <v>11</v>
      </c>
      <c r="G12" s="80">
        <v>161</v>
      </c>
      <c r="H12" s="78"/>
      <c r="I12" s="79"/>
      <c r="J12" s="159" t="s">
        <v>9</v>
      </c>
      <c r="K12" s="5"/>
      <c r="L12" s="3">
        <f>+K12*$A$8/100*$C$9/100*$E$12/100*$G$12/100</f>
        <v>0</v>
      </c>
      <c r="M12" s="32"/>
      <c r="N12" s="2">
        <f>+M12*$A$8/100*$C$9/100*$E$12/100*$G$12/100</f>
        <v>0</v>
      </c>
      <c r="O12" s="4"/>
      <c r="P12" s="2">
        <f>+O12*$A$8/100*$C$9/100*$E$12/100*$G$12/100</f>
        <v>0</v>
      </c>
      <c r="Q12" s="4"/>
      <c r="R12" s="2">
        <f>+Q12*$A$8/100*$C$9/100*$E$12/100*$G$12/100</f>
        <v>0</v>
      </c>
      <c r="S12" s="5"/>
      <c r="T12" s="2">
        <f>+S12*$A$8/100*$C$9/100*$E$12/100*$G$12/100</f>
        <v>0</v>
      </c>
      <c r="U12" s="5"/>
      <c r="V12" s="2">
        <f>+U12*$A$8/100*$C$9/100*$E$12/100*$G$12/100</f>
        <v>0</v>
      </c>
      <c r="W12" s="5"/>
      <c r="X12" s="3">
        <f>+W12*$A$8/100*$C$9/100*$E$12/100*$G$12/100</f>
        <v>0</v>
      </c>
      <c r="Y12" s="4"/>
      <c r="Z12" s="2">
        <f>+Y12*$A$8/100*$C$9/100*$E$12/100*$G$12/100</f>
        <v>0</v>
      </c>
      <c r="AA12" s="4"/>
      <c r="AB12" s="2">
        <f>+AA12*$A$8/100*$C$9/100*$E$12/100*$G$12/100</f>
        <v>0</v>
      </c>
      <c r="AC12" s="32"/>
      <c r="AD12" s="2">
        <f>+AC12*$A$8/100*$C$9/100*$E$12/100*$G$12/100</f>
        <v>0</v>
      </c>
      <c r="AE12" s="33"/>
      <c r="AF12" s="2">
        <f>+AE12*$A$8/100*$C$9/100*$E$12/100*$G$12/100</f>
        <v>0</v>
      </c>
      <c r="AG12" s="5"/>
      <c r="AH12" s="3">
        <f>+AG12*$A$8/100*$C$9/100*$E$12/100*$G$12/100</f>
        <v>0</v>
      </c>
      <c r="AI12" s="4"/>
      <c r="AJ12" s="2">
        <f>+AI12*$A$8/100*$C$9/100*$E$12/100*$G$12/100</f>
        <v>0</v>
      </c>
      <c r="AK12" s="34"/>
      <c r="AL12" s="2">
        <f>+AK12*$A$8/100*$C$9/100*$E$12/100*$G$12/100</f>
        <v>0</v>
      </c>
      <c r="AM12" s="32"/>
      <c r="AN12" s="2">
        <f>+AM12*$A$8/100*$C$9/100*$E$12/100*$G$12/100</f>
        <v>0</v>
      </c>
      <c r="AO12" s="4"/>
      <c r="AP12" s="2">
        <f>+AO12*$A$8/100*$C$9/100*$E$12/100*$G$12/100</f>
        <v>0</v>
      </c>
      <c r="AQ12" s="117"/>
      <c r="AR12" s="2">
        <f>+AQ12*$A$8/100*$C$9/100*$E$12/100*$G$12/100</f>
        <v>0</v>
      </c>
      <c r="AS12" s="4"/>
      <c r="AT12" s="2">
        <f>+AS12*$A$8/100*$C$9/100*$E$12/100*$G$12/100</f>
        <v>0</v>
      </c>
      <c r="AU12" s="33"/>
      <c r="AV12" s="2">
        <f>+AU12*$A$8/100*$C$9/100*$E$12/100*$G$12/100</f>
        <v>0</v>
      </c>
      <c r="AW12" s="32">
        <v>3</v>
      </c>
      <c r="AX12" s="2">
        <f>+AW12*$A$8/100*$C$9/100*$E$12/100*$G$12/100</f>
        <v>0.118335</v>
      </c>
      <c r="AY12" s="4">
        <v>2.2</v>
      </c>
      <c r="AZ12" s="2">
        <f>+AY12*$A$8/100*$C$9/100*$E$12/100*$G$12/100</f>
        <v>0.08677900000000001</v>
      </c>
      <c r="BA12" s="4">
        <v>15.4</v>
      </c>
      <c r="BB12" s="2">
        <f>+BA12*$A$8/100*$C$9/100*$E$12/100*$G$12/100</f>
        <v>0.607453</v>
      </c>
      <c r="BC12" s="33">
        <v>14.3</v>
      </c>
      <c r="BD12" s="2">
        <f>+BC12*$A$8/100*$C$9/100*$E$12/100*$G$12/100</f>
        <v>0.5640635</v>
      </c>
      <c r="BE12" s="5"/>
      <c r="BF12" s="2">
        <f>+BE12*$A$8/100*$C$9/100*$E$12/100*$G$12/100</f>
        <v>0</v>
      </c>
    </row>
    <row r="13" spans="1:58" ht="12" customHeight="1">
      <c r="A13" s="192"/>
      <c r="B13" s="199"/>
      <c r="C13" s="182">
        <v>15</v>
      </c>
      <c r="D13" s="23" t="s">
        <v>12</v>
      </c>
      <c r="E13" s="25">
        <v>55</v>
      </c>
      <c r="F13" s="23" t="s">
        <v>13</v>
      </c>
      <c r="G13" s="24">
        <v>-25</v>
      </c>
      <c r="H13" s="139"/>
      <c r="I13" s="25"/>
      <c r="J13" s="157" t="s">
        <v>14</v>
      </c>
      <c r="K13" s="10">
        <v>1.66</v>
      </c>
      <c r="L13" s="9">
        <f>+K13*$A$8/100*$C$13/100*$E$13/100*$G$13</f>
        <v>-0.8559375000000001</v>
      </c>
      <c r="M13" s="11">
        <v>1.66</v>
      </c>
      <c r="N13" s="9">
        <f>+M13*$A$8/100*$C$13/100*$E$13/100*$G$13</f>
        <v>-0.8559375000000001</v>
      </c>
      <c r="O13" s="11">
        <v>1.32</v>
      </c>
      <c r="P13" s="9">
        <f>+O13*$A$8/100*$C$13/100*$E$13/100*$G$13</f>
        <v>-0.680625</v>
      </c>
      <c r="Q13" s="11">
        <v>1.44</v>
      </c>
      <c r="R13" s="9">
        <f>+Q13*$A$8/100*$C$13/100*$E$13/100*$G$13</f>
        <v>-0.7424999999999999</v>
      </c>
      <c r="S13" s="10">
        <v>2.4</v>
      </c>
      <c r="T13" s="9">
        <f>+S13*$A$8/100*$C$13/100*$E$13/100*$G$13</f>
        <v>-1.2375</v>
      </c>
      <c r="U13" s="11">
        <v>1.5</v>
      </c>
      <c r="V13" s="9">
        <f>+U13*$A$8/100*$C$13/100*$E$13/100*$G$13</f>
        <v>-0.7734375</v>
      </c>
      <c r="W13" s="10">
        <v>1.67</v>
      </c>
      <c r="X13" s="13">
        <f>+W13*$A$8/100*$C$13/100*$E$13/100*$G$13</f>
        <v>-0.8610937499999997</v>
      </c>
      <c r="Y13" s="11">
        <v>0.94</v>
      </c>
      <c r="Z13" s="9">
        <f>+Y13*$A$8/100*$C$13/100*$E$13/100*$G$13</f>
        <v>-0.48468749999999994</v>
      </c>
      <c r="AA13" s="11">
        <v>1.41</v>
      </c>
      <c r="AB13" s="9">
        <f>+AA13*$A$8/100*$C$13/100*$E$13/100*$G$13</f>
        <v>-0.72703125</v>
      </c>
      <c r="AC13" s="11">
        <v>1.29</v>
      </c>
      <c r="AD13" s="9">
        <f>+AC13*$A$8/100*$C$13/100*$E$13/100*$G$13</f>
        <v>-0.66515625</v>
      </c>
      <c r="AE13" s="10">
        <v>1.28</v>
      </c>
      <c r="AF13" s="9">
        <f>+AE13*$A$8/100*$C$13/100*$E$13/100*$G$13</f>
        <v>-0.66</v>
      </c>
      <c r="AG13" s="10">
        <v>1.9</v>
      </c>
      <c r="AH13" s="13">
        <f>+AG13*$A$8/100*$C$13/100*$E$13/100*$G$13</f>
        <v>-0.9796875</v>
      </c>
      <c r="AI13" s="11">
        <v>1.46</v>
      </c>
      <c r="AJ13" s="9">
        <f>+AI13*$A$8/100*$C$13/100*$E$13/100*$G$13</f>
        <v>-0.7528124999999999</v>
      </c>
      <c r="AK13" s="12">
        <v>0.73</v>
      </c>
      <c r="AL13" s="9">
        <f>+AK13*$A$8/100*$C$13/100*$E$13/100*$G$13</f>
        <v>-0.37640624999999994</v>
      </c>
      <c r="AM13" s="11">
        <v>1</v>
      </c>
      <c r="AN13" s="9">
        <f>+AM13*$A$8/100*$C$13/100*$E$13/100*$G$13</f>
        <v>-0.515625</v>
      </c>
      <c r="AO13" s="11">
        <v>1.44</v>
      </c>
      <c r="AP13" s="9">
        <f>+AO13*$A$8/100*$C$13/100*$E$13/100*$G$13</f>
        <v>-0.7424999999999999</v>
      </c>
      <c r="AQ13" s="11">
        <v>1.66</v>
      </c>
      <c r="AR13" s="9">
        <f>+AQ13*$A$8/100*$C$13/100*$E$13/100*$G$13</f>
        <v>-0.8559375000000001</v>
      </c>
      <c r="AS13" s="11">
        <v>1.83</v>
      </c>
      <c r="AT13" s="9">
        <f>+AS13*$A$8/100*$C$13/100*$E$13/100*$G$13</f>
        <v>-0.9435937500000001</v>
      </c>
      <c r="AU13" s="10">
        <v>0.91</v>
      </c>
      <c r="AV13" s="9">
        <f>+AU13*$A$8/100*$C$13/100*$E$13/100*$G$13</f>
        <v>-0.46921875</v>
      </c>
      <c r="AW13" s="11">
        <v>1.84</v>
      </c>
      <c r="AX13" s="9">
        <f>+AW13*$A$8/100*$C$13/100*$E$13/100*$G$13</f>
        <v>-0.9487500000000001</v>
      </c>
      <c r="AY13" s="11">
        <v>2</v>
      </c>
      <c r="AZ13" s="9">
        <f>+AY13*$A$8/100*$C$13/100*$E$13/100*$G$13</f>
        <v>-1.03125</v>
      </c>
      <c r="BA13" s="11">
        <v>0.86</v>
      </c>
      <c r="BB13" s="9">
        <f>+BA13*$A$8/100*$C$13/100*$E$13/100*$G$13</f>
        <v>-0.4434375000000001</v>
      </c>
      <c r="BC13" s="10">
        <v>2.66</v>
      </c>
      <c r="BD13" s="9">
        <f>+BC13*$A$8/100*$C$13/100*$E$13/100*$G$13</f>
        <v>-1.3715625000000002</v>
      </c>
      <c r="BE13" s="10">
        <v>2</v>
      </c>
      <c r="BF13" s="9">
        <f>+BE13*$A$8/100*$C$13/100*$E$13/100*$G$13</f>
        <v>-1.03125</v>
      </c>
    </row>
    <row r="14" spans="1:58" ht="12" customHeight="1" thickBot="1">
      <c r="A14" s="192"/>
      <c r="B14" s="199"/>
      <c r="C14" s="184"/>
      <c r="D14" s="78"/>
      <c r="E14" s="79">
        <v>45</v>
      </c>
      <c r="F14" s="78" t="s">
        <v>15</v>
      </c>
      <c r="G14" s="80">
        <v>33</v>
      </c>
      <c r="H14" s="78"/>
      <c r="I14" s="79"/>
      <c r="J14" s="159" t="s">
        <v>16</v>
      </c>
      <c r="K14" s="5">
        <v>2</v>
      </c>
      <c r="L14" s="2">
        <f>+K14*$A$8/100*$C$13/100*$E$14/100*$G$14</f>
        <v>1.11375</v>
      </c>
      <c r="M14" s="4">
        <v>2</v>
      </c>
      <c r="N14" s="2">
        <f>+M14*$A$8/100*$C$13/100*$E$14/100*$G$14</f>
        <v>1.11375</v>
      </c>
      <c r="O14" s="4">
        <v>1</v>
      </c>
      <c r="P14" s="2">
        <f>+O14*$A$8/100*$C$13/100*$E$14/100*$G$14</f>
        <v>0.556875</v>
      </c>
      <c r="Q14" s="4">
        <v>2</v>
      </c>
      <c r="R14" s="2">
        <f>+Q14*$A$8/100*$C$13/100*$E$14/100*$G$14</f>
        <v>1.11375</v>
      </c>
      <c r="S14" s="5">
        <v>1</v>
      </c>
      <c r="T14" s="2">
        <f>+S14*$A$8/100*$C$13/100*$E$14/100*$G$14</f>
        <v>0.556875</v>
      </c>
      <c r="U14" s="4">
        <v>2</v>
      </c>
      <c r="V14" s="2">
        <f>+U14*$A$8/100*$C$13/100*$E$14/100*$G$14</f>
        <v>1.11375</v>
      </c>
      <c r="W14" s="5">
        <v>2</v>
      </c>
      <c r="X14" s="3">
        <f>+W14*$A$8/100*$C$13/100*$E$14/100*$G$14</f>
        <v>1.11375</v>
      </c>
      <c r="Y14" s="4">
        <v>3</v>
      </c>
      <c r="Z14" s="2">
        <f>+Y14*$A$8/100*$C$13/100*$E$14/100*$G$14</f>
        <v>1.670625</v>
      </c>
      <c r="AA14" s="4">
        <v>2</v>
      </c>
      <c r="AB14" s="2">
        <f>+AA14*$A$8/100*$C$13/100*$E$14/100*$G$14</f>
        <v>1.11375</v>
      </c>
      <c r="AC14" s="4">
        <v>1</v>
      </c>
      <c r="AD14" s="2">
        <f>+AC14*$A$8/100*$C$13/100*$E$14/100*$G$14</f>
        <v>0.556875</v>
      </c>
      <c r="AE14" s="5">
        <v>1</v>
      </c>
      <c r="AF14" s="2">
        <f>+AE14*$A$8/100*$C$13/100*$E$14/100*$G$14</f>
        <v>0.556875</v>
      </c>
      <c r="AG14" s="5">
        <v>1</v>
      </c>
      <c r="AH14" s="3">
        <f>+AG14*$A$8/100*$C$13/100*$E$14/100*$G$14</f>
        <v>0.556875</v>
      </c>
      <c r="AI14" s="4">
        <v>1</v>
      </c>
      <c r="AJ14" s="2">
        <f>+AI14*$A$8/100*$C$13/100*$E$14/100*$G$14</f>
        <v>0.556875</v>
      </c>
      <c r="AK14" s="34">
        <v>2</v>
      </c>
      <c r="AL14" s="2">
        <f>+AK14*$A$8/100*$C$13/100*$E$14/100*$G$14</f>
        <v>1.11375</v>
      </c>
      <c r="AM14" s="4">
        <v>1</v>
      </c>
      <c r="AN14" s="2">
        <f>+AM14*$A$8/100*$C$13/100*$E$14/100*$G$14</f>
        <v>0.556875</v>
      </c>
      <c r="AO14" s="4">
        <v>1</v>
      </c>
      <c r="AP14" s="2">
        <f>+AO14*$A$8/100*$C$13/100*$E$14/100*$G$14</f>
        <v>0.556875</v>
      </c>
      <c r="AQ14" s="4">
        <v>1</v>
      </c>
      <c r="AR14" s="2">
        <f>+AQ14*$A$8/100*$C$13/100*$E$14/100*$G$14</f>
        <v>0.556875</v>
      </c>
      <c r="AS14" s="4">
        <v>1</v>
      </c>
      <c r="AT14" s="2">
        <f>+AS14*$A$8/100*$C$13/100*$E$14/100*$G$14</f>
        <v>0.556875</v>
      </c>
      <c r="AU14" s="5">
        <v>1</v>
      </c>
      <c r="AV14" s="2">
        <f>+AU14*$A$8/100*$C$13/100*$E$14/100*$G$14</f>
        <v>0.556875</v>
      </c>
      <c r="AW14" s="4">
        <v>2</v>
      </c>
      <c r="AX14" s="2">
        <f>+AW14*$A$8/100*$C$13/100*$E$14/100*$G$14</f>
        <v>1.11375</v>
      </c>
      <c r="AY14" s="4">
        <v>2</v>
      </c>
      <c r="AZ14" s="2">
        <f>+AY14*$A$8/100*$C$13/100*$E$14/100*$G$14</f>
        <v>1.11375</v>
      </c>
      <c r="BA14" s="4">
        <v>2</v>
      </c>
      <c r="BB14" s="2">
        <f>+BA14*$A$8/100*$C$13/100*$E$14/100*$G$14</f>
        <v>1.11375</v>
      </c>
      <c r="BC14" s="5">
        <v>1</v>
      </c>
      <c r="BD14" s="2">
        <f>+BC14*$A$8/100*$C$13/100*$E$14/100*$G$14</f>
        <v>0.556875</v>
      </c>
      <c r="BE14" s="5">
        <v>2</v>
      </c>
      <c r="BF14" s="2">
        <f>+BE14*$A$8/100*$C$13/100*$E$14/100*$G$14</f>
        <v>1.11375</v>
      </c>
    </row>
    <row r="15" spans="1:58" ht="12" customHeight="1">
      <c r="A15" s="192"/>
      <c r="B15" s="199"/>
      <c r="C15" s="187">
        <v>14</v>
      </c>
      <c r="D15" s="54" t="s">
        <v>17</v>
      </c>
      <c r="E15" s="55">
        <v>70</v>
      </c>
      <c r="F15" s="54" t="s">
        <v>18</v>
      </c>
      <c r="G15" s="56">
        <v>100</v>
      </c>
      <c r="H15" s="54"/>
      <c r="I15" s="55"/>
      <c r="J15" s="160" t="s">
        <v>66</v>
      </c>
      <c r="K15" s="58">
        <v>0</v>
      </c>
      <c r="L15" s="57">
        <f>+K15*$A$8/100*$C$15/100*$E$15/100*100</f>
        <v>0</v>
      </c>
      <c r="M15" s="38">
        <v>0</v>
      </c>
      <c r="N15" s="57">
        <f>+M15*$A$8/100*$C$15/100*$E$15/100*100</f>
        <v>0</v>
      </c>
      <c r="O15" s="38">
        <v>0</v>
      </c>
      <c r="P15" s="57">
        <f>+O15*$A$8/100*$C$15/100*$E$15/100*100</f>
        <v>0</v>
      </c>
      <c r="Q15" s="38">
        <v>0</v>
      </c>
      <c r="R15" s="57">
        <f>+Q15*$A$8/100*$C$15/100*$E$15/100*100</f>
        <v>0</v>
      </c>
      <c r="S15" s="58">
        <v>0</v>
      </c>
      <c r="T15" s="57">
        <f>+S15*$A$8/100*$C$15/100*$E$15/100*100</f>
        <v>0</v>
      </c>
      <c r="U15" s="38">
        <v>0</v>
      </c>
      <c r="V15" s="57">
        <f>+U15*$A$8/100*$C$15/100*$E$15/100*100</f>
        <v>0</v>
      </c>
      <c r="W15" s="58">
        <v>0</v>
      </c>
      <c r="X15" s="59">
        <f>+W15*$A$8/100*$C$15/100*$E$15/100*100</f>
        <v>0</v>
      </c>
      <c r="Y15" s="38">
        <v>1</v>
      </c>
      <c r="Z15" s="57">
        <f>+Y15*$A$8/100*$C$15/100*$E$15/100*100</f>
        <v>2.45</v>
      </c>
      <c r="AA15" s="38">
        <v>1</v>
      </c>
      <c r="AB15" s="57">
        <f>+AA15*$A$8/100*$C$15/100*$E$15/100*100</f>
        <v>2.45</v>
      </c>
      <c r="AC15" s="38">
        <v>0</v>
      </c>
      <c r="AD15" s="57">
        <f>+AC15*$A$8/100*$C$15/100*$E$15/100*100</f>
        <v>0</v>
      </c>
      <c r="AE15" s="58">
        <v>0</v>
      </c>
      <c r="AF15" s="57">
        <f>+AE15*$A$8/100*$C$15/100*$E$15/100*100</f>
        <v>0</v>
      </c>
      <c r="AG15" s="58">
        <v>0</v>
      </c>
      <c r="AH15" s="59">
        <f>+AG15*$A$8/100*$C$15/100*$E$15/100*100</f>
        <v>0</v>
      </c>
      <c r="AI15" s="38">
        <v>0</v>
      </c>
      <c r="AJ15" s="57">
        <f>+AI15*$A$8/100*$C$15/100*$E$15/100*100</f>
        <v>0</v>
      </c>
      <c r="AK15" s="60">
        <v>1</v>
      </c>
      <c r="AL15" s="57">
        <f>+AK15*$A$8/100*$C$15/100*$E$15/100*100</f>
        <v>2.45</v>
      </c>
      <c r="AM15" s="38">
        <v>0</v>
      </c>
      <c r="AN15" s="57">
        <f>+AM15*$A$8/100*$C$15/100*$E$15/100*100</f>
        <v>0</v>
      </c>
      <c r="AO15" s="38">
        <v>1</v>
      </c>
      <c r="AP15" s="57">
        <f>+AO15*$A$8/100*$C$15/100*$E$15/100*100</f>
        <v>2.45</v>
      </c>
      <c r="AQ15" s="38">
        <v>0</v>
      </c>
      <c r="AR15" s="57">
        <f>+AQ15*$A$8/100*$C$15/100*$E$15/100*100</f>
        <v>0</v>
      </c>
      <c r="AS15" s="38">
        <v>0</v>
      </c>
      <c r="AT15" s="57">
        <f>+AS15*$A$8/100*$C$15/100*$E$15/100*100</f>
        <v>0</v>
      </c>
      <c r="AU15" s="58">
        <v>0</v>
      </c>
      <c r="AV15" s="57">
        <f>+AU15*$A$8/100*$C$15/100*$E$15/100*100</f>
        <v>0</v>
      </c>
      <c r="AW15" s="38">
        <v>0</v>
      </c>
      <c r="AX15" s="57">
        <f>+AW15*$A$8/100*$C$15/100*$E$15/100*100</f>
        <v>0</v>
      </c>
      <c r="AY15" s="38">
        <v>0</v>
      </c>
      <c r="AZ15" s="57">
        <f>+AY15*$A$8/100*$C$15/100*$E$15/100*100</f>
        <v>0</v>
      </c>
      <c r="BA15" s="38">
        <v>0</v>
      </c>
      <c r="BB15" s="57">
        <f>+BA15*$A$8/100*$C$15/100*$E$15/100*100</f>
        <v>0</v>
      </c>
      <c r="BC15" s="58">
        <v>0</v>
      </c>
      <c r="BD15" s="57">
        <f>+BC15*$A$8/100*$C$15/100*$E$15/100*100</f>
        <v>0</v>
      </c>
      <c r="BE15" s="58">
        <v>0</v>
      </c>
      <c r="BF15" s="57">
        <f>+BE15*$A$8/100*$C$15/100*$E$15/100*100</f>
        <v>0</v>
      </c>
    </row>
    <row r="16" spans="1:58" ht="12" customHeight="1" thickBot="1">
      <c r="A16" s="192"/>
      <c r="B16" s="199"/>
      <c r="C16" s="181"/>
      <c r="D16" s="61"/>
      <c r="E16" s="62">
        <v>30</v>
      </c>
      <c r="F16" s="61" t="s">
        <v>19</v>
      </c>
      <c r="G16" s="63">
        <v>100</v>
      </c>
      <c r="H16" s="61"/>
      <c r="I16" s="62"/>
      <c r="J16" s="161" t="s">
        <v>20</v>
      </c>
      <c r="K16" s="65">
        <v>1</v>
      </c>
      <c r="L16" s="64">
        <f>+K16*$A$8/100*$C$15/100*$E$16/100*100</f>
        <v>1.05</v>
      </c>
      <c r="M16" s="76">
        <v>1</v>
      </c>
      <c r="N16" s="64">
        <f>+M16*$A$8/100*$C$15/100*$E$16/100*100</f>
        <v>1.05</v>
      </c>
      <c r="O16" s="35">
        <v>1</v>
      </c>
      <c r="P16" s="64">
        <f>+O16*$A$8/100*$C$15/100*$E$16/100*100</f>
        <v>1.05</v>
      </c>
      <c r="Q16" s="35">
        <v>1</v>
      </c>
      <c r="R16" s="64">
        <f>+Q16*$A$8/100*$C$15/100*$E$16/100*100</f>
        <v>1.05</v>
      </c>
      <c r="S16" s="65">
        <v>1</v>
      </c>
      <c r="T16" s="64">
        <f>+S16*$A$8/100*$C$15/100*$E$16/100*100</f>
        <v>1.05</v>
      </c>
      <c r="U16" s="35">
        <v>1</v>
      </c>
      <c r="V16" s="64">
        <f>+U16*$A$8/100*$C$15/100*$E$16/100*100</f>
        <v>1.05</v>
      </c>
      <c r="W16" s="65">
        <v>1</v>
      </c>
      <c r="X16" s="66">
        <f>+W16*$A$8/100*$C$15/100*$E$16/100*100</f>
        <v>1.05</v>
      </c>
      <c r="Y16" s="35">
        <v>0</v>
      </c>
      <c r="Z16" s="64">
        <f>+Y16*$A$8/100*$C$15/100*$E$16/100*100</f>
        <v>0</v>
      </c>
      <c r="AA16" s="35">
        <v>0</v>
      </c>
      <c r="AB16" s="64">
        <f>+AA16*$A$8/100*$C$15/100*$E$16/100*100</f>
        <v>0</v>
      </c>
      <c r="AC16" s="76">
        <v>1</v>
      </c>
      <c r="AD16" s="64">
        <f>+AC16*$A$8/100*$C$15/100*$E$16/100*100</f>
        <v>1.05</v>
      </c>
      <c r="AE16" s="77">
        <v>1</v>
      </c>
      <c r="AF16" s="64">
        <f>+AE16*$A$8/100*$C$15/100*$E$16/100*100</f>
        <v>1.05</v>
      </c>
      <c r="AG16" s="65">
        <v>1</v>
      </c>
      <c r="AH16" s="66">
        <f>+AG16*$A$8/100*$C$15/100*$E$16/100*100</f>
        <v>1.05</v>
      </c>
      <c r="AI16" s="35">
        <v>1</v>
      </c>
      <c r="AJ16" s="64">
        <f>+AI16*$A$8/100*$C$15/100*$E$16/100*100</f>
        <v>1.05</v>
      </c>
      <c r="AK16" s="67">
        <v>0</v>
      </c>
      <c r="AL16" s="64">
        <f>+AK16*$A$8/100*$C$15/100*$E$16/100*100</f>
        <v>0</v>
      </c>
      <c r="AM16" s="76">
        <v>1</v>
      </c>
      <c r="AN16" s="64">
        <f>+AM16*$A$8/100*$C$15/100*$E$16/100*100</f>
        <v>1.05</v>
      </c>
      <c r="AO16" s="35">
        <v>0</v>
      </c>
      <c r="AP16" s="64">
        <f>+AO16*$A$8/100*$C$15/100*$E$16/100*100</f>
        <v>0</v>
      </c>
      <c r="AQ16" s="35">
        <v>1</v>
      </c>
      <c r="AR16" s="64">
        <f>+AQ16*$A$8/100*$C$15/100*$E$16/100*100</f>
        <v>1.05</v>
      </c>
      <c r="AS16" s="35">
        <v>1</v>
      </c>
      <c r="AT16" s="64">
        <f>+AS16*$A$8/100*$C$15/100*$E$16/100*100</f>
        <v>1.05</v>
      </c>
      <c r="AU16" s="77">
        <v>1</v>
      </c>
      <c r="AV16" s="64">
        <f>+AU16*$A$8/100*$C$15/100*$E$16/100*100</f>
        <v>1.05</v>
      </c>
      <c r="AW16" s="76">
        <v>1</v>
      </c>
      <c r="AX16" s="64">
        <f>+AW16*$A$8/100*$C$15/100*$E$16/100*100</f>
        <v>1.05</v>
      </c>
      <c r="AY16" s="35">
        <v>1</v>
      </c>
      <c r="AZ16" s="64">
        <f>+AY16*$A$8/100*$C$15/100*$E$16/100*100</f>
        <v>1.05</v>
      </c>
      <c r="BA16" s="35">
        <v>1</v>
      </c>
      <c r="BB16" s="64">
        <f>+BA16*$A$8/100*$C$15/100*$E$16/100*100</f>
        <v>1.05</v>
      </c>
      <c r="BC16" s="77">
        <v>1</v>
      </c>
      <c r="BD16" s="64">
        <f>+BC16*$A$8/100*$C$15/100*$E$16/100*100</f>
        <v>1.05</v>
      </c>
      <c r="BE16" s="65">
        <v>1</v>
      </c>
      <c r="BF16" s="64">
        <f>+BE16*$A$8/100*$C$15/100*$E$16/100*100</f>
        <v>1.05</v>
      </c>
    </row>
    <row r="17" spans="1:58" ht="12" customHeight="1">
      <c r="A17" s="192"/>
      <c r="B17" s="199"/>
      <c r="C17" s="182">
        <v>10</v>
      </c>
      <c r="D17" s="23" t="s">
        <v>21</v>
      </c>
      <c r="E17" s="25"/>
      <c r="F17" s="23"/>
      <c r="G17" s="24">
        <v>21</v>
      </c>
      <c r="H17" s="23"/>
      <c r="I17" s="25"/>
      <c r="J17" s="157" t="s">
        <v>22</v>
      </c>
      <c r="K17" s="10">
        <v>1.744</v>
      </c>
      <c r="L17" s="9">
        <f>+K17*$A$8/100*$C$17/100*$G$17</f>
        <v>0.9156</v>
      </c>
      <c r="M17" s="81">
        <v>1.63</v>
      </c>
      <c r="N17" s="9">
        <f>+M17*$A$8/100*$C$17/100*$G$17</f>
        <v>0.8557499999999999</v>
      </c>
      <c r="O17" s="11">
        <v>1.51</v>
      </c>
      <c r="P17" s="9">
        <v>0.79275</v>
      </c>
      <c r="Q17" s="11">
        <v>2.47</v>
      </c>
      <c r="R17" s="9">
        <f>+Q17*$A$8/100*$C$17/100*$G$17</f>
        <v>1.29675</v>
      </c>
      <c r="S17" s="10">
        <v>2.08</v>
      </c>
      <c r="T17" s="9">
        <v>1.092</v>
      </c>
      <c r="U17" s="11">
        <v>1.62</v>
      </c>
      <c r="V17" s="9">
        <f>+U17*$A$8/100*$C$17/100*$G$17</f>
        <v>0.8505000000000001</v>
      </c>
      <c r="W17" s="10">
        <v>2.5</v>
      </c>
      <c r="X17" s="13">
        <f>+W17*$A$8/100*$C$17/100*$G$17</f>
        <v>1.3125</v>
      </c>
      <c r="Y17" s="11">
        <v>2.063</v>
      </c>
      <c r="Z17" s="9">
        <f>+Y17*$A$8/100*$C$17/100*$G$17</f>
        <v>1.0830750000000002</v>
      </c>
      <c r="AA17" s="11">
        <v>3</v>
      </c>
      <c r="AB17" s="9">
        <f>+AA17*$A$8/100*$C$17/100*$G$17</f>
        <v>1.575</v>
      </c>
      <c r="AC17" s="81">
        <v>1.92</v>
      </c>
      <c r="AD17" s="9">
        <f>+AC17*$A$8/100*$C$17/100*$G$17</f>
        <v>1.008</v>
      </c>
      <c r="AE17" s="82">
        <v>2</v>
      </c>
      <c r="AF17" s="9">
        <f>+AE17*$A$8/100*$C$17/100*$G$17</f>
        <v>1.05</v>
      </c>
      <c r="AG17" s="10">
        <v>2.51</v>
      </c>
      <c r="AH17" s="13">
        <f>+AG17*$A$8/100*$C$17/100*$G$17</f>
        <v>1.31775</v>
      </c>
      <c r="AI17" s="11">
        <v>1.238</v>
      </c>
      <c r="AJ17" s="9">
        <f>+AI17*$A$8/100*$C$17/100*$G$17</f>
        <v>0.6499499999999999</v>
      </c>
      <c r="AK17" s="12">
        <v>1.42</v>
      </c>
      <c r="AL17" s="9">
        <f>+AK17*$A$8/100*$C$17/100*$G$17</f>
        <v>0.7454999999999999</v>
      </c>
      <c r="AM17" s="81">
        <v>1.872</v>
      </c>
      <c r="AN17" s="9">
        <v>0.9828</v>
      </c>
      <c r="AO17" s="11">
        <v>2.4</v>
      </c>
      <c r="AP17" s="9">
        <f>+AO17*$A$8/100*$C$17/100*$G$17</f>
        <v>1.26</v>
      </c>
      <c r="AQ17" s="11">
        <v>3.4</v>
      </c>
      <c r="AR17" s="9">
        <f>+AQ17*$A$8/100*$C$17/100*$G$17</f>
        <v>1.7850000000000001</v>
      </c>
      <c r="AS17" s="11">
        <v>1.84</v>
      </c>
      <c r="AT17" s="9">
        <f>+AS17*$A$8/100*$C$17/100*$G$17</f>
        <v>0.9660000000000001</v>
      </c>
      <c r="AU17" s="82">
        <v>1.758</v>
      </c>
      <c r="AV17" s="9">
        <f>+AU17*$A$8/100*$C$17/100*$G$17</f>
        <v>0.9229499999999999</v>
      </c>
      <c r="AW17" s="81">
        <v>1.66</v>
      </c>
      <c r="AX17" s="9">
        <f>+AW17*$A$8/100*$C$17/100*$G$17</f>
        <v>0.8714999999999999</v>
      </c>
      <c r="AY17" s="11">
        <v>2.157</v>
      </c>
      <c r="AZ17" s="9">
        <f>+AY17*$A$8/100*$C$17/100*$G$17</f>
        <v>1.132425</v>
      </c>
      <c r="BA17" s="11">
        <v>2.06</v>
      </c>
      <c r="BB17" s="9">
        <f>+BA17*$A$8/100*$C$17/100*$G$17</f>
        <v>1.0815000000000001</v>
      </c>
      <c r="BC17" s="82">
        <v>1.956</v>
      </c>
      <c r="BD17" s="9">
        <f>+BC17*$A$8/100*$C$17/100*$G$17</f>
        <v>1.0269</v>
      </c>
      <c r="BE17" s="10">
        <v>1.724</v>
      </c>
      <c r="BF17" s="9">
        <f>+BE17*$A$8/100*$C$17/100*$G$17</f>
        <v>0.9051</v>
      </c>
    </row>
    <row r="18" spans="1:58" ht="12" customHeight="1" thickBot="1">
      <c r="A18" s="193"/>
      <c r="B18" s="199"/>
      <c r="C18" s="202"/>
      <c r="D18" s="202"/>
      <c r="E18" s="202"/>
      <c r="F18" s="202"/>
      <c r="G18" s="202"/>
      <c r="H18" s="202"/>
      <c r="I18" s="203"/>
      <c r="J18" s="162" t="s">
        <v>23</v>
      </c>
      <c r="K18" s="105"/>
      <c r="L18" s="100">
        <f>SUM(L8:L17)</f>
        <v>5.276087500000001</v>
      </c>
      <c r="M18" s="103"/>
      <c r="N18" s="100">
        <f>SUM(N8:N17)</f>
        <v>5.2162375</v>
      </c>
      <c r="O18" s="102"/>
      <c r="P18" s="100">
        <f>SUM(P8:P17)</f>
        <v>2.460584</v>
      </c>
      <c r="Q18" s="106"/>
      <c r="R18" s="100">
        <f>SUM(R8:R17)</f>
        <v>4.994805</v>
      </c>
      <c r="S18" s="151"/>
      <c r="T18" s="100">
        <f>SUM(T8:T17)</f>
        <v>5.142723</v>
      </c>
      <c r="U18" s="106"/>
      <c r="V18" s="100">
        <f>SUM(V8:V17)</f>
        <v>4.787217500000001</v>
      </c>
      <c r="W18" s="105"/>
      <c r="X18" s="101">
        <f>SUM(X8:X17)</f>
        <v>5.22962125</v>
      </c>
      <c r="Y18" s="99"/>
      <c r="Z18" s="100">
        <f>SUM(Z8:Z17)</f>
        <v>5.6071065</v>
      </c>
      <c r="AA18" s="106"/>
      <c r="AB18" s="100">
        <f>SUM(AB8:AB17)</f>
        <v>6.054709750000001</v>
      </c>
      <c r="AC18" s="103"/>
      <c r="AD18" s="100">
        <f>SUM(AD8:AD17)</f>
        <v>4.46727975</v>
      </c>
      <c r="AE18" s="104"/>
      <c r="AF18" s="118">
        <f>SUM(AF8:AF17)</f>
        <v>2.7129960000000004</v>
      </c>
      <c r="AG18" s="108"/>
      <c r="AH18" s="101">
        <f>SUM(AH8:AH17)</f>
        <v>5.9049375</v>
      </c>
      <c r="AI18" s="106"/>
      <c r="AJ18" s="100">
        <f>SUM(AJ8:AJ17)</f>
        <v>2.2692635</v>
      </c>
      <c r="AK18" s="107"/>
      <c r="AL18" s="100">
        <f>SUM(AL8:AL17)</f>
        <v>5.1069847500000005</v>
      </c>
      <c r="AM18" s="103"/>
      <c r="AN18" s="100">
        <f>SUM(AN8:AN17)</f>
        <v>3.753985</v>
      </c>
      <c r="AO18" s="106"/>
      <c r="AP18" s="100">
        <f>SUM(AP8:AP17)</f>
        <v>5.751856999999999</v>
      </c>
      <c r="AQ18" s="106"/>
      <c r="AR18" s="100">
        <f>SUM(AR8:AR17)</f>
        <v>4.2041445</v>
      </c>
      <c r="AS18" s="106"/>
      <c r="AT18" s="100">
        <f>SUM(AT8:AT17)</f>
        <v>2.5227992500000003</v>
      </c>
      <c r="AU18" s="104"/>
      <c r="AV18" s="100">
        <f>SUM(AV8:AV17)</f>
        <v>4.27602575</v>
      </c>
      <c r="AW18" s="103"/>
      <c r="AX18" s="100">
        <f>SUM(AX8:AX17)</f>
        <v>3.697935</v>
      </c>
      <c r="AY18" s="99"/>
      <c r="AZ18" s="100">
        <f>SUM(AZ8:AZ17)</f>
        <v>3.828586</v>
      </c>
      <c r="BA18" s="106"/>
      <c r="BB18" s="100">
        <f>SUM(BB8:BB17)</f>
        <v>4.1916505</v>
      </c>
      <c r="BC18" s="104"/>
      <c r="BD18" s="100">
        <f>SUM(BD8:BD17)</f>
        <v>3.342814</v>
      </c>
      <c r="BE18" s="105"/>
      <c r="BF18" s="100">
        <f>SUM(BF8:BF17)</f>
        <v>2.4501</v>
      </c>
    </row>
    <row r="19" spans="1:58" ht="12" customHeight="1">
      <c r="A19" s="191">
        <v>50</v>
      </c>
      <c r="B19" s="199" t="s">
        <v>55</v>
      </c>
      <c r="C19" s="187">
        <v>40</v>
      </c>
      <c r="D19" s="127" t="s">
        <v>24</v>
      </c>
      <c r="E19" s="128">
        <v>25</v>
      </c>
      <c r="F19" s="127" t="s">
        <v>25</v>
      </c>
      <c r="G19" s="129">
        <v>1.25</v>
      </c>
      <c r="H19" s="127"/>
      <c r="I19" s="130"/>
      <c r="J19" s="163" t="s">
        <v>26</v>
      </c>
      <c r="K19" s="58">
        <v>58</v>
      </c>
      <c r="L19" s="57">
        <f>+K19*$A$19/100*$C$19/100*$E$19/100*$G$19</f>
        <v>3.625</v>
      </c>
      <c r="M19" s="38">
        <v>58</v>
      </c>
      <c r="N19" s="57">
        <f>+M19*$A$19/100*$C$19/100*$E$19/100*$G$19</f>
        <v>3.625</v>
      </c>
      <c r="O19" s="38">
        <v>66</v>
      </c>
      <c r="P19" s="57">
        <f>+O19*$A$19/100*$C$19/100*$E$19/100*$G$19</f>
        <v>4.125</v>
      </c>
      <c r="Q19" s="38">
        <v>78</v>
      </c>
      <c r="R19" s="57">
        <f>+Q19*$A$19/100*$C$19/100*$E$19/100*$G$19</f>
        <v>4.875</v>
      </c>
      <c r="S19" s="58">
        <v>63</v>
      </c>
      <c r="T19" s="57">
        <f>+S19*$A$19/100*$C$19/100*$E$19/100*$G$19</f>
        <v>3.9375</v>
      </c>
      <c r="U19" s="38">
        <v>68</v>
      </c>
      <c r="V19" s="57">
        <f>+U19*$A$19/100*$C$19/100*$E$19/100*$G$19</f>
        <v>4.25</v>
      </c>
      <c r="W19" s="58">
        <v>66</v>
      </c>
      <c r="X19" s="57">
        <f>+W19*$A$19/100*$C$19/100*$E$19/100*$G$19</f>
        <v>4.125</v>
      </c>
      <c r="Y19" s="38">
        <v>55</v>
      </c>
      <c r="Z19" s="57">
        <f>+Y19*$A$19/100*$C$19/100*$E$19/100*$G$19</f>
        <v>3.4375</v>
      </c>
      <c r="AA19" s="38">
        <v>64</v>
      </c>
      <c r="AB19" s="57">
        <f>+AA19*$A$19/100*$C$19/100*$E$19/100*$G$19</f>
        <v>4</v>
      </c>
      <c r="AC19" s="38">
        <v>50</v>
      </c>
      <c r="AD19" s="57">
        <f>+AC19*$A$19/100*$C$19/100*$E$19/100*$G$19</f>
        <v>3.125</v>
      </c>
      <c r="AE19" s="58">
        <v>49</v>
      </c>
      <c r="AF19" s="57">
        <f>+AE19*$A$19/100*$C$19/100*$E$19/100*$G$19</f>
        <v>3.0625</v>
      </c>
      <c r="AG19" s="58">
        <v>55</v>
      </c>
      <c r="AH19" s="57">
        <f>+AG19*$A$19/100*$C$19/100*$E$19/100*$G$19</f>
        <v>3.4375</v>
      </c>
      <c r="AI19" s="38">
        <v>51</v>
      </c>
      <c r="AJ19" s="57">
        <f>+AI19*$A$19/100*$C$19/100*$E$19/100*$G$19</f>
        <v>3.1875</v>
      </c>
      <c r="AK19" s="60">
        <v>64</v>
      </c>
      <c r="AL19" s="57">
        <f>+AK19*$A$19/100*$C$19/100*$E$19/100*$G$19</f>
        <v>4</v>
      </c>
      <c r="AM19" s="38">
        <v>47</v>
      </c>
      <c r="AN19" s="59">
        <f>+AM19*$A$19/100*$C$19/100*$E$19/100*$G$19</f>
        <v>2.9375</v>
      </c>
      <c r="AO19" s="38">
        <v>44</v>
      </c>
      <c r="AP19" s="57">
        <f>+AO19*$A$19/100*$C$19/100*$E$19/100*$G$19</f>
        <v>2.75</v>
      </c>
      <c r="AQ19" s="38">
        <v>76</v>
      </c>
      <c r="AR19" s="57">
        <f>+AQ19*$A$19/100*$C$19/100*$E$19/100*$G$19</f>
        <v>4.75</v>
      </c>
      <c r="AS19" s="38">
        <v>64</v>
      </c>
      <c r="AT19" s="57">
        <f>+AS19*$A$19/100*$C$19/100*$E$19/100*$G$19</f>
        <v>4</v>
      </c>
      <c r="AU19" s="58">
        <v>45</v>
      </c>
      <c r="AV19" s="57">
        <f>+AU19*$A$19/100*$C$19/100*$E$19/100*$G$19</f>
        <v>2.8125</v>
      </c>
      <c r="AW19" s="38">
        <v>41</v>
      </c>
      <c r="AX19" s="57">
        <f>+AW19*$A$19/100*$C$19/100*$E$19/100*$G$19</f>
        <v>2.5625</v>
      </c>
      <c r="AY19" s="38">
        <v>65</v>
      </c>
      <c r="AZ19" s="57">
        <f>+AY19*$A$19/100*$C$19/100*$E$19/100*$G$19</f>
        <v>4.0625</v>
      </c>
      <c r="BA19" s="38">
        <v>36</v>
      </c>
      <c r="BB19" s="57">
        <f>+BA19*$A$19/100*$C$19/100*$E$19/100*$G$19</f>
        <v>2.25</v>
      </c>
      <c r="BC19" s="58">
        <v>29</v>
      </c>
      <c r="BD19" s="57">
        <f>+BC19*$A$19/100*$C$19/100*$E$19/100*$G$19</f>
        <v>1.8125</v>
      </c>
      <c r="BE19" s="58">
        <v>78</v>
      </c>
      <c r="BF19" s="57">
        <f>+BE19*$A$19/100*$C$19/100*$E$19/100*$G$19</f>
        <v>4.875</v>
      </c>
    </row>
    <row r="20" spans="1:58" s="22" customFormat="1" ht="12" customHeight="1">
      <c r="A20" s="192"/>
      <c r="B20" s="199"/>
      <c r="C20" s="183"/>
      <c r="D20" s="41"/>
      <c r="E20" s="42">
        <v>25</v>
      </c>
      <c r="F20" s="41" t="s">
        <v>37</v>
      </c>
      <c r="G20" s="43" t="s">
        <v>38</v>
      </c>
      <c r="H20" s="41"/>
      <c r="I20" s="43"/>
      <c r="J20" s="164" t="s">
        <v>39</v>
      </c>
      <c r="K20" s="20">
        <v>8</v>
      </c>
      <c r="L20" s="17">
        <f>+(K20-5)*20*$A$19/100*$C$19/100*$E$20/100</f>
        <v>3</v>
      </c>
      <c r="M20" s="19">
        <v>8</v>
      </c>
      <c r="N20" s="17">
        <f>+(M20-5)*20*$A$19/100*$C$19/100*$E$20/100</f>
        <v>3</v>
      </c>
      <c r="O20" s="19">
        <v>9</v>
      </c>
      <c r="P20" s="17">
        <f>+(O20-5)*20*$A$19/100*$C$19/100*$E$20/100</f>
        <v>4</v>
      </c>
      <c r="Q20" s="19">
        <v>5</v>
      </c>
      <c r="R20" s="17">
        <f>+(Q20-5)*20*$A$19/100*$C$19/100*$E$20/100</f>
        <v>0</v>
      </c>
      <c r="S20" s="20">
        <v>5</v>
      </c>
      <c r="T20" s="17">
        <f>+(S20-5)*20*$A$19/100*$C$19/100*$E$20/100</f>
        <v>0</v>
      </c>
      <c r="U20" s="19">
        <v>5</v>
      </c>
      <c r="V20" s="17">
        <f>+(U20-5)*20*$A$19/100*$C$19/100*$E$20/100</f>
        <v>0</v>
      </c>
      <c r="W20" s="20">
        <v>5</v>
      </c>
      <c r="X20" s="17">
        <f>+(W20-5)*20*$A$19/100*$C$19/100*$E$20/100</f>
        <v>0</v>
      </c>
      <c r="Y20" s="19">
        <v>6</v>
      </c>
      <c r="Z20" s="17">
        <f>+(Y20-5)*20*$A$19/100*$C$19/100*$E$20/100</f>
        <v>1</v>
      </c>
      <c r="AA20" s="19">
        <v>6</v>
      </c>
      <c r="AB20" s="17">
        <f>+(AA20-5)*20*$A$19/100*$C$19/100*$E$20/100</f>
        <v>1</v>
      </c>
      <c r="AC20" s="19">
        <v>6</v>
      </c>
      <c r="AD20" s="17">
        <f>+(AC20-5)*20*$A$19/100*$C$19/100*$E$20/100</f>
        <v>1</v>
      </c>
      <c r="AE20" s="20">
        <v>5</v>
      </c>
      <c r="AF20" s="17">
        <f>+(AE20-5)*20*$A$19/100*$C$19/100*$E$20/100</f>
        <v>0</v>
      </c>
      <c r="AG20" s="20">
        <v>5</v>
      </c>
      <c r="AH20" s="17">
        <f>+(AG20-5)*20*$A$19/100*$C$19/100*$E$20/100</f>
        <v>0</v>
      </c>
      <c r="AI20" s="19">
        <v>9</v>
      </c>
      <c r="AJ20" s="17">
        <f>+(AI20-5)*20*$A$19/100*$C$19/100*$E$20/100</f>
        <v>4</v>
      </c>
      <c r="AK20" s="31">
        <v>6</v>
      </c>
      <c r="AL20" s="17">
        <f>+(AK20-5)*20*$A$19/100*$C$19/100*$E$20/100</f>
        <v>1</v>
      </c>
      <c r="AM20" s="19">
        <v>5</v>
      </c>
      <c r="AN20" s="21">
        <f>+(AM20-5)*20*$A$19/100*$C$19/100*$E$20/100</f>
        <v>0</v>
      </c>
      <c r="AO20" s="19">
        <v>6</v>
      </c>
      <c r="AP20" s="17">
        <f>+(AO20-5)*20*$A$19/100*$C$19/100*$E$20/100</f>
        <v>1</v>
      </c>
      <c r="AQ20" s="19">
        <v>5</v>
      </c>
      <c r="AR20" s="17">
        <f>+(AQ20-5)*20*$A$19/100*$C$19/100*$E$20/100</f>
        <v>0</v>
      </c>
      <c r="AS20" s="19">
        <v>5</v>
      </c>
      <c r="AT20" s="17">
        <f>+(AS20-5)*20*$A$19/100*$C$19/100*$E$20/100</f>
        <v>0</v>
      </c>
      <c r="AU20" s="20">
        <v>5</v>
      </c>
      <c r="AV20" s="17">
        <f>+(AU20-5)*20*$A$19/100*$C$19/100*$E$20/100</f>
        <v>0</v>
      </c>
      <c r="AW20" s="19">
        <v>5</v>
      </c>
      <c r="AX20" s="17">
        <f>+(AW20-5)*20*$A$19/100*$C$19/100*$E$20/100</f>
        <v>0</v>
      </c>
      <c r="AY20" s="19">
        <v>5</v>
      </c>
      <c r="AZ20" s="17">
        <f>+(AY20-5)*20*$A$19/100*$C$19/100*$E$20/100</f>
        <v>0</v>
      </c>
      <c r="BA20" s="19">
        <v>5</v>
      </c>
      <c r="BB20" s="17">
        <f>+(BA20-5)*20*$A$19/100*$C$19/100*$E$20/100</f>
        <v>0</v>
      </c>
      <c r="BC20" s="20">
        <v>6</v>
      </c>
      <c r="BD20" s="17">
        <f>+(BC20-5)*20*$A$19/100*$C$19/100*$E$20/100</f>
        <v>1</v>
      </c>
      <c r="BE20" s="20">
        <v>5</v>
      </c>
      <c r="BF20" s="17">
        <f>+(BE20-5)*20*$A$19/100*$C$19/100*$E$20/100</f>
        <v>0</v>
      </c>
    </row>
    <row r="21" spans="1:58" s="40" customFormat="1" ht="12" customHeight="1" thickBot="1">
      <c r="A21" s="192"/>
      <c r="B21" s="199"/>
      <c r="C21" s="181"/>
      <c r="D21" s="83"/>
      <c r="E21" s="84">
        <v>50</v>
      </c>
      <c r="F21" s="83" t="s">
        <v>46</v>
      </c>
      <c r="G21" s="85">
        <v>-5</v>
      </c>
      <c r="H21" s="83"/>
      <c r="I21" s="84"/>
      <c r="J21" s="165" t="s">
        <v>59</v>
      </c>
      <c r="K21" s="65">
        <v>4</v>
      </c>
      <c r="L21" s="64">
        <f>+K21*$A$19/100*$C$19/100*$E$21/100*$G$21</f>
        <v>-2</v>
      </c>
      <c r="M21" s="35">
        <v>4</v>
      </c>
      <c r="N21" s="64">
        <f>+M21*$A$19/100*$C$19/100*$E$21/100*$G$21</f>
        <v>-2</v>
      </c>
      <c r="O21" s="35">
        <v>3</v>
      </c>
      <c r="P21" s="64">
        <f>+O21*$A$19/100*$C$19/100*$E$21/100*$G$21</f>
        <v>-1.5</v>
      </c>
      <c r="Q21" s="35">
        <v>7.5</v>
      </c>
      <c r="R21" s="64">
        <f>+Q21*$A$19/100*$C$19/100*$E$21/100*$G$21</f>
        <v>-3.75</v>
      </c>
      <c r="S21" s="65">
        <v>2.7</v>
      </c>
      <c r="T21" s="64">
        <f>+S21*$A$19/100*$C$19/100*$E$21/100*$G$21</f>
        <v>-1.35</v>
      </c>
      <c r="U21" s="35">
        <v>6</v>
      </c>
      <c r="V21" s="64">
        <f>+U21*$A$19/100*$C$19/100*$E$21/100*$G$21</f>
        <v>-3</v>
      </c>
      <c r="W21" s="65">
        <v>7.5</v>
      </c>
      <c r="X21" s="64">
        <f>+W21*$A$19/100*$C$19/100*$E$21/100*$G$21</f>
        <v>-3.75</v>
      </c>
      <c r="Y21" s="35">
        <v>7.5</v>
      </c>
      <c r="Z21" s="64">
        <f>+Y21*$A$19/100*$C$19/100*$E$21/100*$G$21</f>
        <v>-3.75</v>
      </c>
      <c r="AA21" s="35">
        <v>7.5</v>
      </c>
      <c r="AB21" s="64">
        <f>+AA21*$A$19/100*$C$19/100*$E$21/100*$G$21</f>
        <v>-3.75</v>
      </c>
      <c r="AC21" s="35">
        <v>10</v>
      </c>
      <c r="AD21" s="64">
        <f>+AC21*$A$19/100*$C$19/100*$E$21/100*$G$21</f>
        <v>-5</v>
      </c>
      <c r="AE21" s="65">
        <v>7.5</v>
      </c>
      <c r="AF21" s="64">
        <f>+AE21*$A$19/100*$C$19/100*$E$21/100*$G$21</f>
        <v>-3.75</v>
      </c>
      <c r="AG21" s="65">
        <v>3</v>
      </c>
      <c r="AH21" s="64">
        <f>+AG21*$A$19/100*$C$19/100*$E$21/100*$G$21</f>
        <v>-1.5</v>
      </c>
      <c r="AI21" s="35">
        <v>4.8</v>
      </c>
      <c r="AJ21" s="64">
        <f>+AI21*$A$19/100*$C$19/100*$E$21/100*$G$21</f>
        <v>-2.4</v>
      </c>
      <c r="AK21" s="67">
        <v>7.5</v>
      </c>
      <c r="AL21" s="64">
        <f>+AK21*$A$19/100*$C$19/100*$E$21/100*$G$21</f>
        <v>-3.75</v>
      </c>
      <c r="AM21" s="35">
        <v>6</v>
      </c>
      <c r="AN21" s="66">
        <f>+AM21*$A$19/100*$C$19/100*$E$21/100*$G$21</f>
        <v>-3</v>
      </c>
      <c r="AO21" s="35">
        <v>7.5</v>
      </c>
      <c r="AP21" s="64">
        <f>+AO21*$A$19/100*$C$19/100*$E$21/100*$G$21</f>
        <v>-3.75</v>
      </c>
      <c r="AQ21" s="35">
        <v>4.6</v>
      </c>
      <c r="AR21" s="64">
        <f>+AQ21*$A$19/100*$C$19/100*$E$21/100*$G$21</f>
        <v>-2.3000000000000003</v>
      </c>
      <c r="AS21" s="35">
        <v>6</v>
      </c>
      <c r="AT21" s="64">
        <f>+AS21*$A$19/100*$C$19/100*$E$21/100*$G$21</f>
        <v>-3</v>
      </c>
      <c r="AU21" s="65">
        <v>15</v>
      </c>
      <c r="AV21" s="64">
        <f>+AU21*$A$19/100*$C$19/100*$E$21/100*$G$21</f>
        <v>-7.5</v>
      </c>
      <c r="AW21" s="35">
        <v>10</v>
      </c>
      <c r="AX21" s="64">
        <f>+AW21*$A$19/100*$C$19/100*$E$21/100*$G$21</f>
        <v>-5</v>
      </c>
      <c r="AY21" s="35">
        <v>12</v>
      </c>
      <c r="AZ21" s="64">
        <f>+AY21*$A$19/100*$C$19/100*$E$21/100*$G$21</f>
        <v>-6</v>
      </c>
      <c r="BA21" s="35">
        <v>10</v>
      </c>
      <c r="BB21" s="64">
        <f>+BA21*$A$19/100*$C$19/100*$E$21/100*$G$21</f>
        <v>-5</v>
      </c>
      <c r="BC21" s="65">
        <v>15</v>
      </c>
      <c r="BD21" s="64">
        <f>+BC21*$A$19/100*$C$19/100*$E$21/100*$G$21</f>
        <v>-7.5</v>
      </c>
      <c r="BE21" s="65">
        <v>10</v>
      </c>
      <c r="BF21" s="64">
        <f>+BE21*$A$19/100*$C$19/100*$E$21/100*$G$21</f>
        <v>-5</v>
      </c>
    </row>
    <row r="22" spans="1:58" ht="12" customHeight="1">
      <c r="A22" s="192"/>
      <c r="B22" s="199"/>
      <c r="C22" s="182">
        <v>30</v>
      </c>
      <c r="D22" s="36" t="s">
        <v>27</v>
      </c>
      <c r="E22" s="37">
        <v>30</v>
      </c>
      <c r="F22" s="36" t="s">
        <v>28</v>
      </c>
      <c r="G22" s="37">
        <v>50</v>
      </c>
      <c r="H22" s="36" t="s">
        <v>29</v>
      </c>
      <c r="I22" s="37"/>
      <c r="J22" s="166" t="s">
        <v>6</v>
      </c>
      <c r="K22" s="10">
        <v>0</v>
      </c>
      <c r="L22" s="9">
        <f>+K22*$A$19/100*$C$22/100*$E$22/100*$G$22/100</f>
        <v>0</v>
      </c>
      <c r="M22" s="81">
        <v>0</v>
      </c>
      <c r="N22" s="9">
        <f>+M22*$A$19/100*$C$22/100*$E$22/100*$G$22/100</f>
        <v>0</v>
      </c>
      <c r="O22" s="11">
        <v>0</v>
      </c>
      <c r="P22" s="9">
        <f>+O22*$A$19/100*$C$22/100*$E$22/100*$G$22/100</f>
        <v>0</v>
      </c>
      <c r="Q22" s="11">
        <v>7</v>
      </c>
      <c r="R22" s="9">
        <f>+Q22*$A$19/100*$C$22/100*$E$22/100*$G$22/100</f>
        <v>0.1575</v>
      </c>
      <c r="S22" s="10">
        <v>9</v>
      </c>
      <c r="T22" s="9">
        <f>+S22*$A$19/100*$C$22/100*$E$22/100*$G$22/100</f>
        <v>0.2025</v>
      </c>
      <c r="U22" s="10">
        <v>33</v>
      </c>
      <c r="V22" s="9">
        <f>+U22*$A$19/100*$C$22/100*$E$22/100*$G$22/100</f>
        <v>0.7425</v>
      </c>
      <c r="W22" s="10">
        <v>8</v>
      </c>
      <c r="X22" s="9">
        <f>+W22*$A$19/100*$C$22/100*$E$22/100*$G$22/100</f>
        <v>0.18</v>
      </c>
      <c r="Y22" s="11">
        <v>17</v>
      </c>
      <c r="Z22" s="9">
        <f>+Y22*$A$19/100*$C$22/100*$E$22/100*$G$22/100</f>
        <v>0.3825</v>
      </c>
      <c r="AA22" s="11">
        <v>9</v>
      </c>
      <c r="AB22" s="9">
        <f>+AA22*$A$19/100*$C$22/100*$E$22/100*$G$22/100</f>
        <v>0.2025</v>
      </c>
      <c r="AC22" s="81">
        <v>12</v>
      </c>
      <c r="AD22" s="9">
        <f>+AC22*$A$19/100*$C$22/100*$E$22/100*$G$22/100</f>
        <v>0.27</v>
      </c>
      <c r="AE22" s="82">
        <v>22</v>
      </c>
      <c r="AF22" s="9">
        <f>+AE22*$A$19/100*$C$22/100*$E$22/100*$G$22/100</f>
        <v>0.495</v>
      </c>
      <c r="AG22" s="10">
        <v>0</v>
      </c>
      <c r="AH22" s="9">
        <f>+AG22*$A$19/100*$C$22/100*$E$22/100*$G$22/100</f>
        <v>0</v>
      </c>
      <c r="AI22" s="11">
        <v>16</v>
      </c>
      <c r="AJ22" s="9">
        <f>+AI22*$A$19/100*$C$22/100*$E$22/100*$G$22/100</f>
        <v>0.36</v>
      </c>
      <c r="AK22" s="12">
        <v>6</v>
      </c>
      <c r="AL22" s="9">
        <f>+AK22*$A$19/100*$C$22/100*$E$22/100*$G$22/100</f>
        <v>0.135</v>
      </c>
      <c r="AM22" s="81">
        <v>11</v>
      </c>
      <c r="AN22" s="13">
        <f>+AM22*$A$19/100*$C$22/100*$E$22/100*$G$22/100</f>
        <v>0.2475</v>
      </c>
      <c r="AO22" s="11">
        <v>23</v>
      </c>
      <c r="AP22" s="9">
        <f>+AO22*$A$19/100*$C$22/100*$E$22/100*$G$22/100</f>
        <v>0.5175</v>
      </c>
      <c r="AQ22" s="11">
        <v>3</v>
      </c>
      <c r="AR22" s="9">
        <f>+AQ22*$A$19/100*$C$22/100*$E$22/100*$G$22/100</f>
        <v>0.0675</v>
      </c>
      <c r="AS22" s="11">
        <v>72</v>
      </c>
      <c r="AT22" s="9">
        <f>+AS22*$A$19/100*$C$22/100*$E$22/100*$G$22/100</f>
        <v>1.62</v>
      </c>
      <c r="AU22" s="82">
        <v>14</v>
      </c>
      <c r="AV22" s="9">
        <f>+AU22*$A$19/100*$C$22/100*$E$22/100*$G$22/100</f>
        <v>0.315</v>
      </c>
      <c r="AW22" s="81">
        <v>52</v>
      </c>
      <c r="AX22" s="9">
        <f>+AW22*$A$19/100*$C$22/100*$E$22/100*$G$22/100</f>
        <v>1.17</v>
      </c>
      <c r="AY22" s="11">
        <v>13</v>
      </c>
      <c r="AZ22" s="9">
        <f>+AY22*$A$19/100*$C$22/100*$E$22/100*$G$22/100</f>
        <v>0.2925</v>
      </c>
      <c r="BA22" s="11">
        <v>64</v>
      </c>
      <c r="BB22" s="9">
        <f>+BA22*$A$19/100*$C$22/100*$E$22/100*$G$22/100</f>
        <v>1.44</v>
      </c>
      <c r="BC22" s="82">
        <v>73</v>
      </c>
      <c r="BD22" s="9">
        <f>+BC22*$A$19/100*$C$22/100*$E$22/100*$G$22/100</f>
        <v>1.6425</v>
      </c>
      <c r="BE22" s="10">
        <v>19</v>
      </c>
      <c r="BF22" s="9">
        <f>+BE22*$A$19/100*$C$22/100*$E$22/100*$G$22/100</f>
        <v>0.4275</v>
      </c>
    </row>
    <row r="23" spans="1:58" ht="12" customHeight="1">
      <c r="A23" s="192"/>
      <c r="B23" s="199"/>
      <c r="C23" s="183"/>
      <c r="D23" s="41"/>
      <c r="E23" s="42"/>
      <c r="F23" s="41"/>
      <c r="G23" s="42">
        <v>30</v>
      </c>
      <c r="H23" s="41" t="s">
        <v>30</v>
      </c>
      <c r="I23" s="42"/>
      <c r="J23" s="167" t="s">
        <v>6</v>
      </c>
      <c r="K23" s="20">
        <v>10</v>
      </c>
      <c r="L23" s="17">
        <f>+K23*$A$19/100*$C$22/100*$E$22/100*$G$23/100</f>
        <v>0.135</v>
      </c>
      <c r="M23" s="29">
        <v>10</v>
      </c>
      <c r="N23" s="17">
        <f>+M23*$A$19/100*$C$22/100*$E$22/100*$G$23/100</f>
        <v>0.135</v>
      </c>
      <c r="O23" s="19">
        <v>0</v>
      </c>
      <c r="P23" s="17">
        <f>+O23*$A$19/100*$C$22/100*$E$22/100*$G$23/100</f>
        <v>0</v>
      </c>
      <c r="Q23" s="19">
        <v>6</v>
      </c>
      <c r="R23" s="17">
        <f>+Q23*$A$19/100*$C$22/100*$E$22/100*$G$23/100</f>
        <v>0.08100000000000002</v>
      </c>
      <c r="S23" s="20">
        <v>0</v>
      </c>
      <c r="T23" s="17">
        <f>+S23*$A$19/100*$C$22/100*$E$22/100*$G$23/100</f>
        <v>0</v>
      </c>
      <c r="U23" s="20">
        <v>0</v>
      </c>
      <c r="V23" s="17">
        <f>+U23*$A$19/100*$C$22/100*$E$22/100*$G$23/100</f>
        <v>0</v>
      </c>
      <c r="W23" s="20">
        <v>11</v>
      </c>
      <c r="X23" s="17">
        <f>+W23*$A$19/100*$C$22/100*$E$22/100*$G$23/100</f>
        <v>0.1485</v>
      </c>
      <c r="Y23" s="19">
        <v>12</v>
      </c>
      <c r="Z23" s="17">
        <f>+Y23*$A$19/100*$C$22/100*$E$22/100*$G$23/100</f>
        <v>0.16200000000000003</v>
      </c>
      <c r="AA23" s="19">
        <v>2</v>
      </c>
      <c r="AB23" s="17">
        <f>+AA23*$A$19/100*$C$22/100*$E$22/100*$G$23/100</f>
        <v>0.026999999999999996</v>
      </c>
      <c r="AC23" s="29">
        <v>0</v>
      </c>
      <c r="AD23" s="17">
        <f>+AC23*$A$19/100*$C$22/100*$E$22/100*$G$23/100</f>
        <v>0</v>
      </c>
      <c r="AE23" s="30">
        <v>20</v>
      </c>
      <c r="AF23" s="17">
        <f>+AE23*$A$19/100*$C$22/100*$E$22/100*$G$23/100</f>
        <v>0.27</v>
      </c>
      <c r="AG23" s="20">
        <v>0</v>
      </c>
      <c r="AH23" s="17">
        <f>+AG23*$A$19/100*$C$22/100*$E$22/100*$G$23/100</f>
        <v>0</v>
      </c>
      <c r="AI23" s="19">
        <v>7</v>
      </c>
      <c r="AJ23" s="17">
        <f>+AI23*$A$19/100*$C$22/100*$E$22/100*$G$23/100</f>
        <v>0.09449999999999999</v>
      </c>
      <c r="AK23" s="31">
        <v>0</v>
      </c>
      <c r="AL23" s="17">
        <f>+AK23*$A$19/100*$C$22/100*$E$22/100*$G$23/100</f>
        <v>0</v>
      </c>
      <c r="AM23" s="29">
        <v>0</v>
      </c>
      <c r="AN23" s="21">
        <f>+AM23*$A$19/100*$C$22/100*$E$22/100*$G$23/100</f>
        <v>0</v>
      </c>
      <c r="AO23" s="19">
        <v>6</v>
      </c>
      <c r="AP23" s="17">
        <f>+AO23*$A$19/100*$C$22/100*$E$22/100*$G$23/100</f>
        <v>0.08100000000000002</v>
      </c>
      <c r="AQ23" s="19">
        <v>23</v>
      </c>
      <c r="AR23" s="17">
        <f>+AQ23*$A$19/100*$C$22/100*$E$22/100*$G$23/100</f>
        <v>0.3105</v>
      </c>
      <c r="AS23" s="19">
        <v>0</v>
      </c>
      <c r="AT23" s="17">
        <f>+AS23*$A$19/100*$C$22/100*$E$22/100*$G$23/100</f>
        <v>0</v>
      </c>
      <c r="AU23" s="30">
        <v>10</v>
      </c>
      <c r="AV23" s="17">
        <f>+AU23*$A$19/100*$C$22/100*$E$22/100*$G$23/100</f>
        <v>0.135</v>
      </c>
      <c r="AW23" s="29">
        <v>0</v>
      </c>
      <c r="AX23" s="17">
        <f>+AW23*$A$19/100*$C$22/100*$E$22/100*$G$23/100</f>
        <v>0</v>
      </c>
      <c r="AY23" s="19">
        <v>0</v>
      </c>
      <c r="AZ23" s="17">
        <f>+AY23*$A$19/100*$C$22/100*$E$22/100*$G$23/100</f>
        <v>0</v>
      </c>
      <c r="BA23" s="19">
        <v>0</v>
      </c>
      <c r="BB23" s="17">
        <f>+BA23*$A$19/100*$C$22/100*$E$22/100*$G$23/100</f>
        <v>0</v>
      </c>
      <c r="BC23" s="30">
        <v>17</v>
      </c>
      <c r="BD23" s="17">
        <f>+BC23*$A$19/100*$C$22/100*$E$22/100*$G$23/100</f>
        <v>0.22949999999999998</v>
      </c>
      <c r="BE23" s="20">
        <v>60</v>
      </c>
      <c r="BF23" s="17">
        <f>+BE23*$A$19/100*$C$22/100*$E$22/100*$G$23/100</f>
        <v>0.81</v>
      </c>
    </row>
    <row r="24" spans="1:58" ht="12" customHeight="1">
      <c r="A24" s="192"/>
      <c r="B24" s="199"/>
      <c r="C24" s="183"/>
      <c r="D24" s="41"/>
      <c r="E24" s="42"/>
      <c r="F24" s="41"/>
      <c r="G24" s="42">
        <v>20</v>
      </c>
      <c r="H24" s="41" t="s">
        <v>31</v>
      </c>
      <c r="I24" s="42"/>
      <c r="J24" s="167" t="s">
        <v>6</v>
      </c>
      <c r="K24" s="20">
        <v>90</v>
      </c>
      <c r="L24" s="17">
        <f>+K24*$A$19/100*$C$22/100*$E$22/100*$G$24/100</f>
        <v>0.81</v>
      </c>
      <c r="M24" s="29">
        <v>90</v>
      </c>
      <c r="N24" s="17">
        <f>+M24*$A$19/100*$C$22/100*$E$22/100*$G$24/100</f>
        <v>0.81</v>
      </c>
      <c r="O24" s="19">
        <v>100</v>
      </c>
      <c r="P24" s="17">
        <f>+O24*$A$19/100*$C$22/100*$E$22/100*$G$24/100</f>
        <v>0.9</v>
      </c>
      <c r="Q24" s="19">
        <v>87</v>
      </c>
      <c r="R24" s="17">
        <f>+Q24*$A$19/100*$C$22/100*$E$22/100*$G$24/100</f>
        <v>0.7829999999999999</v>
      </c>
      <c r="S24" s="20">
        <v>91</v>
      </c>
      <c r="T24" s="17">
        <f>+S24*$A$19/100*$C$22/100*$E$22/100*$G$24/100</f>
        <v>0.819</v>
      </c>
      <c r="U24" s="20">
        <v>67</v>
      </c>
      <c r="V24" s="17">
        <f>+U24*$A$19/100*$C$22/100*$E$22/100*$G$24/100</f>
        <v>0.6030000000000001</v>
      </c>
      <c r="W24" s="20">
        <v>81</v>
      </c>
      <c r="X24" s="17">
        <f>+W24*$A$19/100*$C$22/100*$E$22/100*$G$24/100</f>
        <v>0.7290000000000001</v>
      </c>
      <c r="Y24" s="19">
        <v>71</v>
      </c>
      <c r="Z24" s="17">
        <f>+Y24*$A$19/100*$C$22/100*$E$22/100*$G$24/100</f>
        <v>0.639</v>
      </c>
      <c r="AA24" s="19">
        <v>89</v>
      </c>
      <c r="AB24" s="17">
        <f>+AA24*$A$19/100*$C$22/100*$E$22/100*$G$24/100</f>
        <v>0.8009999999999999</v>
      </c>
      <c r="AC24" s="29">
        <v>88</v>
      </c>
      <c r="AD24" s="17">
        <f>+AC24*$A$19/100*$C$22/100*$E$22/100*$G$24/100</f>
        <v>0.792</v>
      </c>
      <c r="AE24" s="30">
        <v>58</v>
      </c>
      <c r="AF24" s="17">
        <f>+AE24*$A$19/100*$C$22/100*$E$22/100*$G$24/100</f>
        <v>0.5219999999999999</v>
      </c>
      <c r="AG24" s="20">
        <v>100</v>
      </c>
      <c r="AH24" s="17">
        <f>+AG24*$A$19/100*$C$22/100*$E$22/100*$G$24/100</f>
        <v>0.9</v>
      </c>
      <c r="AI24" s="19">
        <v>77</v>
      </c>
      <c r="AJ24" s="17">
        <f>+AI24*$A$19/100*$C$22/100*$E$22/100*$G$24/100</f>
        <v>0.693</v>
      </c>
      <c r="AK24" s="31">
        <v>94</v>
      </c>
      <c r="AL24" s="17">
        <f>+AK24*$A$19/100*$C$22/100*$E$22/100*$G$24/100</f>
        <v>0.8460000000000001</v>
      </c>
      <c r="AM24" s="29">
        <v>89</v>
      </c>
      <c r="AN24" s="21">
        <f>+AM24*$A$19/100*$C$22/100*$E$22/100*$G$24/100</f>
        <v>0.8009999999999999</v>
      </c>
      <c r="AO24" s="19">
        <v>71</v>
      </c>
      <c r="AP24" s="17">
        <f>+AO24*$A$19/100*$C$22/100*$E$22/100*$G$24/100</f>
        <v>0.639</v>
      </c>
      <c r="AQ24" s="19">
        <v>74</v>
      </c>
      <c r="AR24" s="17">
        <f>+AQ24*$A$19/100*$C$22/100*$E$22/100*$G$24/100</f>
        <v>0.6659999999999999</v>
      </c>
      <c r="AS24" s="19">
        <v>28</v>
      </c>
      <c r="AT24" s="17">
        <f>+AS24*$A$19/100*$C$22/100*$E$22/100*$G$24/100</f>
        <v>0.252</v>
      </c>
      <c r="AU24" s="30">
        <v>76</v>
      </c>
      <c r="AV24" s="17">
        <f>+AU24*$A$19/100*$C$22/100*$E$22/100*$G$24/100</f>
        <v>0.684</v>
      </c>
      <c r="AW24" s="29">
        <v>48</v>
      </c>
      <c r="AX24" s="17">
        <f>+AW24*$A$19/100*$C$22/100*$E$22/100*$G$24/100</f>
        <v>0.43200000000000005</v>
      </c>
      <c r="AY24" s="19">
        <v>87</v>
      </c>
      <c r="AZ24" s="17">
        <f>+AY24*$A$19/100*$C$22/100*$E$22/100*$G$24/100</f>
        <v>0.7829999999999999</v>
      </c>
      <c r="BA24" s="19">
        <v>36</v>
      </c>
      <c r="BB24" s="17">
        <f>+BA24*$A$19/100*$C$22/100*$E$22/100*$G$24/100</f>
        <v>0.32400000000000007</v>
      </c>
      <c r="BC24" s="30">
        <v>10</v>
      </c>
      <c r="BD24" s="17">
        <f>+BC24*$A$19/100*$C$22/100*$E$22/100*$G$24/100</f>
        <v>0.09</v>
      </c>
      <c r="BE24" s="20">
        <v>21</v>
      </c>
      <c r="BF24" s="17">
        <f>+BE24*$A$19/100*$C$22/100*$E$22/100*$G$24/100</f>
        <v>0.18899999999999997</v>
      </c>
    </row>
    <row r="25" spans="1:58" ht="12" customHeight="1">
      <c r="A25" s="192"/>
      <c r="B25" s="199"/>
      <c r="C25" s="183"/>
      <c r="D25" s="41"/>
      <c r="E25" s="42">
        <v>35</v>
      </c>
      <c r="F25" s="41" t="s">
        <v>32</v>
      </c>
      <c r="G25" s="42">
        <v>65</v>
      </c>
      <c r="H25" s="41" t="s">
        <v>54</v>
      </c>
      <c r="I25" s="42">
        <v>10</v>
      </c>
      <c r="J25" s="167" t="s">
        <v>63</v>
      </c>
      <c r="K25" s="20">
        <v>0.12</v>
      </c>
      <c r="L25" s="17">
        <v>0.04095</v>
      </c>
      <c r="M25" s="19">
        <v>0</v>
      </c>
      <c r="N25" s="17">
        <v>0</v>
      </c>
      <c r="O25" s="19">
        <v>0</v>
      </c>
      <c r="P25" s="17">
        <v>0</v>
      </c>
      <c r="Q25" s="19">
        <v>0.68</v>
      </c>
      <c r="R25" s="17">
        <v>0.23205</v>
      </c>
      <c r="S25" s="20">
        <v>0.33</v>
      </c>
      <c r="T25" s="17">
        <v>0.1126125</v>
      </c>
      <c r="U25" s="20">
        <v>1.49</v>
      </c>
      <c r="V25" s="17">
        <v>0.5084625</v>
      </c>
      <c r="W25" s="20">
        <v>0.56</v>
      </c>
      <c r="X25" s="17">
        <v>0.19110000000000002</v>
      </c>
      <c r="Y25" s="19">
        <v>1.2</v>
      </c>
      <c r="Z25" s="17">
        <v>0.4095</v>
      </c>
      <c r="AA25" s="19">
        <v>1.07</v>
      </c>
      <c r="AB25" s="17">
        <v>0.3651375</v>
      </c>
      <c r="AC25" s="19">
        <v>1.04</v>
      </c>
      <c r="AD25" s="17">
        <v>0.3549000000000001</v>
      </c>
      <c r="AE25" s="20">
        <v>1.18</v>
      </c>
      <c r="AF25" s="17">
        <v>0.402675</v>
      </c>
      <c r="AG25" s="20">
        <v>2.84</v>
      </c>
      <c r="AH25" s="17">
        <v>0.96915</v>
      </c>
      <c r="AI25" s="19">
        <v>2.44</v>
      </c>
      <c r="AJ25" s="17">
        <v>0.8326499999999999</v>
      </c>
      <c r="AK25" s="31">
        <v>0.58</v>
      </c>
      <c r="AL25" s="17">
        <v>0.19792500000000002</v>
      </c>
      <c r="AM25" s="19">
        <v>0.82</v>
      </c>
      <c r="AN25" s="21">
        <v>0.279825</v>
      </c>
      <c r="AO25" s="19">
        <v>0.92</v>
      </c>
      <c r="AP25" s="17">
        <v>0.31395</v>
      </c>
      <c r="AQ25" s="19">
        <v>0.68</v>
      </c>
      <c r="AR25" s="17">
        <v>0.23205</v>
      </c>
      <c r="AS25" s="19">
        <v>2.32</v>
      </c>
      <c r="AT25" s="17">
        <v>0.7917000000000001</v>
      </c>
      <c r="AU25" s="20">
        <v>1.09</v>
      </c>
      <c r="AV25" s="17">
        <v>0.3719625</v>
      </c>
      <c r="AW25" s="19">
        <v>6.5</v>
      </c>
      <c r="AX25" s="17">
        <v>2.218125</v>
      </c>
      <c r="AY25" s="19">
        <v>1.15</v>
      </c>
      <c r="AZ25" s="17">
        <v>0.3924375</v>
      </c>
      <c r="BA25" s="19">
        <v>3.44</v>
      </c>
      <c r="BB25" s="17">
        <v>1.1739000000000002</v>
      </c>
      <c r="BC25" s="20">
        <v>2.23</v>
      </c>
      <c r="BD25" s="17">
        <v>0.7609875</v>
      </c>
      <c r="BE25" s="20">
        <v>2.45</v>
      </c>
      <c r="BF25" s="17">
        <v>0.8360624999999999</v>
      </c>
    </row>
    <row r="26" spans="1:58" ht="12" customHeight="1">
      <c r="A26" s="192"/>
      <c r="B26" s="199"/>
      <c r="C26" s="183"/>
      <c r="D26" s="41"/>
      <c r="E26" s="42"/>
      <c r="F26" s="41"/>
      <c r="G26" s="42">
        <v>20</v>
      </c>
      <c r="H26" s="41" t="s">
        <v>33</v>
      </c>
      <c r="I26" s="42">
        <v>10</v>
      </c>
      <c r="J26" s="167" t="s">
        <v>65</v>
      </c>
      <c r="K26" s="20">
        <v>0</v>
      </c>
      <c r="L26" s="17">
        <v>0</v>
      </c>
      <c r="M26" s="19">
        <v>0</v>
      </c>
      <c r="N26" s="17">
        <v>0</v>
      </c>
      <c r="O26" s="19">
        <v>0.12</v>
      </c>
      <c r="P26" s="17">
        <v>0.0126</v>
      </c>
      <c r="Q26" s="19">
        <v>0</v>
      </c>
      <c r="R26" s="17">
        <v>0</v>
      </c>
      <c r="S26" s="20">
        <v>0</v>
      </c>
      <c r="T26" s="17">
        <v>0</v>
      </c>
      <c r="U26" s="20">
        <v>0.07</v>
      </c>
      <c r="V26" s="17">
        <v>0.007350000000000001</v>
      </c>
      <c r="W26" s="20">
        <v>0</v>
      </c>
      <c r="X26" s="17">
        <v>0</v>
      </c>
      <c r="Y26" s="19">
        <v>0.03</v>
      </c>
      <c r="Z26" s="17">
        <v>0.00315</v>
      </c>
      <c r="AA26" s="19">
        <v>0.22</v>
      </c>
      <c r="AB26" s="17">
        <v>0.0231</v>
      </c>
      <c r="AC26" s="19">
        <v>0.57</v>
      </c>
      <c r="AD26" s="17">
        <v>0.05984999999999999</v>
      </c>
      <c r="AE26" s="20">
        <v>0</v>
      </c>
      <c r="AF26" s="17">
        <v>0</v>
      </c>
      <c r="AG26" s="20">
        <v>3.16</v>
      </c>
      <c r="AH26" s="17">
        <v>0.33179999999999993</v>
      </c>
      <c r="AI26" s="19">
        <v>0.31</v>
      </c>
      <c r="AJ26" s="17">
        <v>0.03255</v>
      </c>
      <c r="AK26" s="31">
        <v>0.22</v>
      </c>
      <c r="AL26" s="17">
        <v>0.0231</v>
      </c>
      <c r="AM26" s="19">
        <v>0.18</v>
      </c>
      <c r="AN26" s="21">
        <v>0.018899999999999997</v>
      </c>
      <c r="AO26" s="19">
        <v>1.11</v>
      </c>
      <c r="AP26" s="17">
        <v>0.11655000000000001</v>
      </c>
      <c r="AQ26" s="19">
        <v>0.09</v>
      </c>
      <c r="AR26" s="17">
        <v>0.009449999999999998</v>
      </c>
      <c r="AS26" s="19">
        <v>0.31</v>
      </c>
      <c r="AT26" s="17">
        <v>0.03255</v>
      </c>
      <c r="AU26" s="20">
        <v>0.02</v>
      </c>
      <c r="AV26" s="17">
        <v>0.0021</v>
      </c>
      <c r="AW26" s="19">
        <v>0.51</v>
      </c>
      <c r="AX26" s="17">
        <v>0.05354999999999999</v>
      </c>
      <c r="AY26" s="19">
        <v>0.57</v>
      </c>
      <c r="AZ26" s="17">
        <v>0.05984999999999999</v>
      </c>
      <c r="BA26" s="19">
        <v>0</v>
      </c>
      <c r="BB26" s="17">
        <v>0</v>
      </c>
      <c r="BC26" s="20">
        <v>0.21</v>
      </c>
      <c r="BD26" s="17">
        <v>0.02205</v>
      </c>
      <c r="BE26" s="20">
        <v>0</v>
      </c>
      <c r="BF26" s="17">
        <v>0</v>
      </c>
    </row>
    <row r="27" spans="1:58" ht="12" customHeight="1">
      <c r="A27" s="192"/>
      <c r="B27" s="199"/>
      <c r="C27" s="183"/>
      <c r="D27" s="41"/>
      <c r="E27" s="42"/>
      <c r="F27" s="41"/>
      <c r="G27" s="42">
        <v>15</v>
      </c>
      <c r="H27" s="41" t="s">
        <v>57</v>
      </c>
      <c r="I27" s="42">
        <v>10</v>
      </c>
      <c r="J27" s="167" t="s">
        <v>64</v>
      </c>
      <c r="K27" s="20">
        <v>1.96</v>
      </c>
      <c r="L27" s="17">
        <v>0.15435</v>
      </c>
      <c r="M27" s="19">
        <v>2.04</v>
      </c>
      <c r="N27" s="17">
        <v>0.16065</v>
      </c>
      <c r="O27" s="19">
        <v>0.94</v>
      </c>
      <c r="P27" s="17">
        <v>0.074025</v>
      </c>
      <c r="Q27" s="19">
        <v>1.13</v>
      </c>
      <c r="R27" s="17">
        <v>0.08898749999999998</v>
      </c>
      <c r="S27" s="20">
        <v>0.91</v>
      </c>
      <c r="T27" s="17">
        <v>0.0716625</v>
      </c>
      <c r="U27" s="20">
        <v>1.12</v>
      </c>
      <c r="V27" s="17">
        <v>0.08820000000000001</v>
      </c>
      <c r="W27" s="20">
        <v>1.5</v>
      </c>
      <c r="X27" s="17">
        <v>0.11812499999999998</v>
      </c>
      <c r="Y27" s="19">
        <v>1.4</v>
      </c>
      <c r="Z27" s="17">
        <v>0.11025</v>
      </c>
      <c r="AA27" s="19">
        <v>1.2</v>
      </c>
      <c r="AB27" s="17">
        <v>0.0945</v>
      </c>
      <c r="AC27" s="19">
        <v>0.85</v>
      </c>
      <c r="AD27" s="17">
        <v>0.06693750000000001</v>
      </c>
      <c r="AE27" s="20">
        <v>1.04</v>
      </c>
      <c r="AF27" s="17">
        <v>0.08190000000000001</v>
      </c>
      <c r="AG27" s="20">
        <v>0.94</v>
      </c>
      <c r="AH27" s="17">
        <v>0.074025</v>
      </c>
      <c r="AI27" s="19">
        <v>1.8</v>
      </c>
      <c r="AJ27" s="17">
        <v>0.14175000000000001</v>
      </c>
      <c r="AK27" s="31">
        <v>0.71</v>
      </c>
      <c r="AL27" s="17">
        <v>0.0559125</v>
      </c>
      <c r="AM27" s="19">
        <v>1.19</v>
      </c>
      <c r="AN27" s="21">
        <v>0.09371249999999999</v>
      </c>
      <c r="AO27" s="19">
        <v>0.74</v>
      </c>
      <c r="AP27" s="17">
        <v>0.058275</v>
      </c>
      <c r="AQ27" s="19">
        <v>1.86</v>
      </c>
      <c r="AR27" s="17">
        <v>0.14647500000000002</v>
      </c>
      <c r="AS27" s="19">
        <v>0.54</v>
      </c>
      <c r="AT27" s="17">
        <v>0.04252500000000001</v>
      </c>
      <c r="AU27" s="20">
        <v>1.06</v>
      </c>
      <c r="AV27" s="17">
        <v>0.08347500000000001</v>
      </c>
      <c r="AW27" s="19">
        <v>0.94</v>
      </c>
      <c r="AX27" s="17">
        <v>0.074025</v>
      </c>
      <c r="AY27" s="19">
        <v>0.31</v>
      </c>
      <c r="AZ27" s="17">
        <v>0.024412500000000004</v>
      </c>
      <c r="BA27" s="19">
        <v>1.03</v>
      </c>
      <c r="BB27" s="17">
        <v>0.0811125</v>
      </c>
      <c r="BC27" s="20">
        <v>0.95</v>
      </c>
      <c r="BD27" s="17">
        <v>0.07481249999999999</v>
      </c>
      <c r="BE27" s="20">
        <v>0.87</v>
      </c>
      <c r="BF27" s="17">
        <v>0.0685125</v>
      </c>
    </row>
    <row r="28" spans="1:58" ht="12" customHeight="1">
      <c r="A28" s="192"/>
      <c r="B28" s="199"/>
      <c r="C28" s="183"/>
      <c r="D28" s="41"/>
      <c r="E28" s="42">
        <v>35</v>
      </c>
      <c r="F28" s="41" t="s">
        <v>34</v>
      </c>
      <c r="G28" s="42">
        <v>60</v>
      </c>
      <c r="H28" s="41" t="s">
        <v>35</v>
      </c>
      <c r="I28" s="43">
        <v>17</v>
      </c>
      <c r="J28" s="167" t="s">
        <v>68</v>
      </c>
      <c r="K28" s="140">
        <v>0</v>
      </c>
      <c r="L28" s="141">
        <f>+K28*$A$19/100*$C$22/100*$E$28/100*$G$28/100*$I$28</f>
        <v>0</v>
      </c>
      <c r="M28" s="142">
        <v>0</v>
      </c>
      <c r="N28" s="141">
        <f>+M28*$A$19/100*$C$22/100*$E$28/100*$G$28/100*$I$28</f>
        <v>0</v>
      </c>
      <c r="O28" s="142">
        <v>0</v>
      </c>
      <c r="P28" s="141">
        <f>+O28*$A$19/100*$C$22/100*$E$28/100*$G$28/100*$I$28</f>
        <v>0</v>
      </c>
      <c r="Q28" s="142">
        <v>0</v>
      </c>
      <c r="R28" s="141">
        <f>+Q28*$A$19/100*$C$22/100*$E$28/100*$G$28/100*$I$28</f>
        <v>0</v>
      </c>
      <c r="S28" s="140">
        <v>0</v>
      </c>
      <c r="T28" s="141">
        <f>+S28*$A$19/100*$C$22/100*$E$28/100*$G$28/100*$I$28</f>
        <v>0</v>
      </c>
      <c r="U28" s="140">
        <v>0</v>
      </c>
      <c r="V28" s="141">
        <f>+U28*$A$19/100*$C$22/100*$E$28/100*$G$28/100*$I$28</f>
        <v>0</v>
      </c>
      <c r="W28" s="140">
        <v>0</v>
      </c>
      <c r="X28" s="141">
        <f>+W28*$A$19/100*$C$22/100*$E$28/100*$G$28/100*$I$28</f>
        <v>0</v>
      </c>
      <c r="Y28" s="142">
        <v>0.03</v>
      </c>
      <c r="Z28" s="141">
        <f>+Y28*$A$19/100*$C$22/100*$E$28/100*$G$28/100*$I$28</f>
        <v>0.016065</v>
      </c>
      <c r="AA28" s="142">
        <v>0.02</v>
      </c>
      <c r="AB28" s="141">
        <f>+AA28*$A$19/100*$C$22/100*$E$28/100*$G$28/100*$I$28</f>
        <v>0.01071</v>
      </c>
      <c r="AC28" s="142">
        <v>0</v>
      </c>
      <c r="AD28" s="141">
        <f>+AC28*$A$19/100*$C$22/100*$E$28/100*$G$28/100*$I$28</f>
        <v>0</v>
      </c>
      <c r="AE28" s="140">
        <v>0.04</v>
      </c>
      <c r="AF28" s="141">
        <f>+AE28*$A$19/100*$C$22/100*$E$28/100*$G$28/100*$I$28</f>
        <v>0.02142</v>
      </c>
      <c r="AG28" s="140">
        <v>0</v>
      </c>
      <c r="AH28" s="141">
        <f>+AG28*$A$19/100*$C$22/100*$E$28/100*$G$28/100*$I$28</f>
        <v>0</v>
      </c>
      <c r="AI28" s="142">
        <v>0</v>
      </c>
      <c r="AJ28" s="141">
        <f>+AI28*$A$19/100*$C$22/100*$E$28/100*$G$28/100*$I$28</f>
        <v>0</v>
      </c>
      <c r="AK28" s="143">
        <v>0</v>
      </c>
      <c r="AL28" s="141">
        <f>+AK28*$A$19/100*$C$22/100*$E$28/100*$G$28/100*$I$28</f>
        <v>0</v>
      </c>
      <c r="AM28" s="142">
        <v>0</v>
      </c>
      <c r="AN28" s="144">
        <f>+AM28*$A$19/100*$C$22/100*$E$28/100*$G$28/100*$I$28</f>
        <v>0</v>
      </c>
      <c r="AO28" s="142">
        <v>0</v>
      </c>
      <c r="AP28" s="141">
        <f>+AO28*$A$19/100*$C$22/100*$E$28/100*$G$28/100*$I$28</f>
        <v>0</v>
      </c>
      <c r="AQ28" s="142">
        <v>0.1</v>
      </c>
      <c r="AR28" s="141">
        <f>+AQ28*$A$19/100*$C$22/100*$E$28/100*$G$28/100*$I$28</f>
        <v>0.05355</v>
      </c>
      <c r="AS28" s="142">
        <v>0.07</v>
      </c>
      <c r="AT28" s="141">
        <f>+AS28*$A$19/100*$C$22/100*$E$28/100*$G$28/100*$I$28</f>
        <v>0.037485000000000004</v>
      </c>
      <c r="AU28" s="140">
        <v>0.02</v>
      </c>
      <c r="AV28" s="141">
        <f>+AU28*$A$19/100*$C$22/100*$E$28/100*$G$28/100*$I$28</f>
        <v>0.01071</v>
      </c>
      <c r="AW28" s="142">
        <v>0.28</v>
      </c>
      <c r="AX28" s="141">
        <f>+AW28*$A$19/100*$C$22/100*$E$28/100*$G$28/100*$I$28</f>
        <v>0.14994000000000002</v>
      </c>
      <c r="AY28" s="142">
        <v>0.05</v>
      </c>
      <c r="AZ28" s="141">
        <f>+AY28*$A$19/100*$C$22/100*$E$28/100*$G$28/100*$I$28</f>
        <v>0.026775</v>
      </c>
      <c r="BA28" s="142">
        <v>0</v>
      </c>
      <c r="BB28" s="141">
        <f>+BA28*$A$19/100*$C$22/100*$E$28/100*$G$28/100*$I$28</f>
        <v>0</v>
      </c>
      <c r="BC28" s="140">
        <v>0.21</v>
      </c>
      <c r="BD28" s="141">
        <f>+BC28*$A$19/100*$C$22/100*$E$28/100*$G$28/100*$I$28</f>
        <v>0.11245499999999999</v>
      </c>
      <c r="BE28" s="140">
        <v>0</v>
      </c>
      <c r="BF28" s="141">
        <f>+BE28*$A$19/100*$C$22/100*$E$28/100*$G$28/100*$I$28</f>
        <v>0</v>
      </c>
    </row>
    <row r="29" spans="1:58" ht="12" customHeight="1" thickBot="1">
      <c r="A29" s="192"/>
      <c r="B29" s="199"/>
      <c r="C29" s="184"/>
      <c r="D29" s="86"/>
      <c r="E29" s="87"/>
      <c r="F29" s="86"/>
      <c r="G29" s="87">
        <v>40</v>
      </c>
      <c r="H29" s="86" t="s">
        <v>58</v>
      </c>
      <c r="I29" s="88">
        <v>32</v>
      </c>
      <c r="J29" s="168" t="s">
        <v>67</v>
      </c>
      <c r="K29" s="145">
        <v>0</v>
      </c>
      <c r="L29" s="146">
        <f>+K29*$A$19/100*$C$22/100*$E$28/100*$G$29/100*$I$29</f>
        <v>0</v>
      </c>
      <c r="M29" s="147">
        <v>0</v>
      </c>
      <c r="N29" s="146">
        <f>+M29*$A$19/100*$C$22/100*$E$28/100*$G$29/100*$I$29</f>
        <v>0</v>
      </c>
      <c r="O29" s="147">
        <v>0</v>
      </c>
      <c r="P29" s="146">
        <f>+O29*$A$19/100*$C$22/100*$E$28/100*$G$29/100*$I$29</f>
        <v>0</v>
      </c>
      <c r="Q29" s="147">
        <v>0.16</v>
      </c>
      <c r="R29" s="146">
        <f>+Q29*$A$19/100*$C$22/100*$E$28/100*$G$29/100*$I$29</f>
        <v>0.10751999999999999</v>
      </c>
      <c r="S29" s="145">
        <v>0.16</v>
      </c>
      <c r="T29" s="146">
        <f>+S29*$A$19/100*$C$22/100*$E$28/100*$G$29/100*$I$29</f>
        <v>0.10751999999999999</v>
      </c>
      <c r="U29" s="145">
        <v>0</v>
      </c>
      <c r="V29" s="146">
        <f>+U29*$A$19/100*$C$22/100*$E$28/100*$G$29/100*$I$29</f>
        <v>0</v>
      </c>
      <c r="W29" s="145">
        <v>0</v>
      </c>
      <c r="X29" s="146">
        <f>+W29*$A$19/100*$C$22/100*$E$28/100*$G$29/100*$I$29</f>
        <v>0</v>
      </c>
      <c r="Y29" s="147">
        <v>0.14</v>
      </c>
      <c r="Z29" s="146">
        <f>+Y29*$A$19/100*$C$22/100*$E$28/100*$G$29/100*$I$29</f>
        <v>0.09408000000000001</v>
      </c>
      <c r="AA29" s="147">
        <v>0.08</v>
      </c>
      <c r="AB29" s="146">
        <f>+AA29*$A$19/100*$C$22/100*$E$28/100*$G$29/100*$I$29</f>
        <v>0.053759999999999995</v>
      </c>
      <c r="AC29" s="147">
        <v>0.04</v>
      </c>
      <c r="AD29" s="146">
        <f>+AC29*$A$19/100*$C$22/100*$E$28/100*$G$29/100*$I$29</f>
        <v>0.026879999999999998</v>
      </c>
      <c r="AE29" s="145">
        <v>0</v>
      </c>
      <c r="AF29" s="146">
        <f>+AE29*$A$19/100*$C$22/100*$E$28/100*$G$29/100*$I$29</f>
        <v>0</v>
      </c>
      <c r="AG29" s="145">
        <v>0</v>
      </c>
      <c r="AH29" s="146">
        <f>+AG29*$A$19/100*$C$22/100*$E$28/100*$G$29/100*$I$29</f>
        <v>0</v>
      </c>
      <c r="AI29" s="147">
        <v>0</v>
      </c>
      <c r="AJ29" s="146">
        <f>+AI29*$A$19/100*$C$22/100*$E$28/100*$G$29/100*$I$29</f>
        <v>0</v>
      </c>
      <c r="AK29" s="148">
        <v>0</v>
      </c>
      <c r="AL29" s="146">
        <f>+AK29*$A$19/100*$C$22/100*$E$28/100*$G$29/100*$I$29</f>
        <v>0</v>
      </c>
      <c r="AM29" s="147">
        <v>0.18</v>
      </c>
      <c r="AN29" s="149">
        <f>+AM29*$A$19/100*$C$22/100*$E$28/100*$G$29/100*$I$29</f>
        <v>0.12095999999999998</v>
      </c>
      <c r="AO29" s="147">
        <v>0.09</v>
      </c>
      <c r="AP29" s="146">
        <f>+AO29*$A$19/100*$C$22/100*$E$28/100*$G$29/100*$I$29</f>
        <v>0.06047999999999999</v>
      </c>
      <c r="AQ29" s="147">
        <v>0.1</v>
      </c>
      <c r="AR29" s="146">
        <f>+AQ29*$A$19/100*$C$22/100*$E$28/100*$G$29/100*$I$29</f>
        <v>0.06720000000000001</v>
      </c>
      <c r="AS29" s="147">
        <v>0</v>
      </c>
      <c r="AT29" s="146">
        <f>+AS29*$A$19/100*$C$22/100*$E$28/100*$G$29/100*$I$29</f>
        <v>0</v>
      </c>
      <c r="AU29" s="145">
        <v>0.02</v>
      </c>
      <c r="AV29" s="146">
        <f>+AU29*$A$19/100*$C$22/100*$E$28/100*$G$29/100*$I$29</f>
        <v>0.013439999999999999</v>
      </c>
      <c r="AW29" s="147">
        <v>0</v>
      </c>
      <c r="AX29" s="146">
        <f>+AW29*$A$19/100*$C$22/100*$E$28/100*$G$29/100*$I$29</f>
        <v>0</v>
      </c>
      <c r="AY29" s="147">
        <v>0.05</v>
      </c>
      <c r="AZ29" s="146">
        <f>+AY29*$A$19/100*$C$22/100*$E$28/100*$G$29/100*$I$29</f>
        <v>0.033600000000000005</v>
      </c>
      <c r="BA29" s="147">
        <v>0.13</v>
      </c>
      <c r="BB29" s="146">
        <f>+BA29*$A$19/100*$C$22/100*$E$28/100*$G$29/100*$I$29</f>
        <v>0.08736000000000001</v>
      </c>
      <c r="BC29" s="145">
        <v>0.1</v>
      </c>
      <c r="BD29" s="146">
        <f>+BC29*$A$19/100*$C$22/100*$E$28/100*$G$29/100*$I$29</f>
        <v>0.06720000000000001</v>
      </c>
      <c r="BE29" s="145">
        <v>0</v>
      </c>
      <c r="BF29" s="146">
        <f>+BE29*$A$19/100*$C$22/100*$E$28/100*$G$29/100*$I$29</f>
        <v>0</v>
      </c>
    </row>
    <row r="30" spans="1:58" ht="12" customHeight="1">
      <c r="A30" s="192"/>
      <c r="B30" s="199"/>
      <c r="C30" s="182">
        <v>30</v>
      </c>
      <c r="D30" s="36" t="s">
        <v>36</v>
      </c>
      <c r="E30" s="42">
        <v>20</v>
      </c>
      <c r="F30" s="41" t="s">
        <v>40</v>
      </c>
      <c r="G30" s="42">
        <v>70</v>
      </c>
      <c r="H30" s="41" t="s">
        <v>41</v>
      </c>
      <c r="I30" s="43">
        <v>20</v>
      </c>
      <c r="J30" s="167" t="s">
        <v>42</v>
      </c>
      <c r="K30" s="20">
        <v>0</v>
      </c>
      <c r="L30" s="17">
        <f>+K30*$A$19/100*$C$30/100*$E$30/100*$G$30/100*$I$30</f>
        <v>0</v>
      </c>
      <c r="M30" s="19">
        <v>0</v>
      </c>
      <c r="N30" s="17">
        <f>+M30*$A$19/100*$C$30/100*$E$30/100*$G$30/100*$I$30</f>
        <v>0</v>
      </c>
      <c r="O30" s="19">
        <v>0</v>
      </c>
      <c r="P30" s="17">
        <f>+O30*$A$19/100*$C$30/100*$E$30/100*$G$30/100*$I$30</f>
        <v>0</v>
      </c>
      <c r="Q30" s="19">
        <v>0</v>
      </c>
      <c r="R30" s="17">
        <f>+Q30*$A$19/100*$C$30/100*$E$30/100*$G$30/100*$I$30</f>
        <v>0</v>
      </c>
      <c r="S30" s="20">
        <v>0</v>
      </c>
      <c r="T30" s="17">
        <f>+S30*$A$19/100*$C$30/100*$E$30/100*$G$30/100*$I$30</f>
        <v>0</v>
      </c>
      <c r="U30" s="19">
        <v>0</v>
      </c>
      <c r="V30" s="17">
        <f>+U30*$A$19/100*$C$30/100*$E$30/100*$G$30/100*$I$30</f>
        <v>0</v>
      </c>
      <c r="W30" s="20">
        <v>0</v>
      </c>
      <c r="X30" s="17">
        <f>+W30*$A$19/100*$C$30/100*$E$30/100*$G$30/100*$I$30</f>
        <v>0</v>
      </c>
      <c r="Y30" s="19">
        <v>0.94</v>
      </c>
      <c r="Z30" s="17">
        <f>+Y30*$A$19/100*$C$30/100*$E$30/100*$G$30/100*$I$30</f>
        <v>0.39480000000000004</v>
      </c>
      <c r="AA30" s="19">
        <v>1.41</v>
      </c>
      <c r="AB30" s="17">
        <f>+AA30*$A$19/100*$C$30/100*$E$30/100*$G$30/100*$I$30</f>
        <v>0.5922</v>
      </c>
      <c r="AC30" s="19">
        <v>1.29</v>
      </c>
      <c r="AD30" s="17">
        <f>+AC30*$A$19/100*$C$30/100*$E$30/100*$G$30/100*$I$30</f>
        <v>0.5418</v>
      </c>
      <c r="AE30" s="20">
        <v>0</v>
      </c>
      <c r="AF30" s="17">
        <f>+AE30*$A$19/100*$C$30/100*$E$30/100*$G$30/100*$I$30</f>
        <v>0</v>
      </c>
      <c r="AG30" s="20">
        <v>0</v>
      </c>
      <c r="AH30" s="17">
        <f>+AG30*$A$19/100*$C$30/100*$E$30/100*$G$30/100*$I$30</f>
        <v>0</v>
      </c>
      <c r="AI30" s="19">
        <v>0</v>
      </c>
      <c r="AJ30" s="17">
        <f>+AI30*$A$19/100*$C$30/100*$E$30/100*$G$30/100*$I$30</f>
        <v>0</v>
      </c>
      <c r="AK30" s="31">
        <v>0</v>
      </c>
      <c r="AL30" s="17">
        <f>+AK30*$A$19/100*$C$30/100*$E$30/100*$G$30/100*$I$30</f>
        <v>0</v>
      </c>
      <c r="AM30" s="19">
        <v>0</v>
      </c>
      <c r="AN30" s="21">
        <f>+AM30*$A$19/100*$C$30/100*$E$30/100*$G$30/100*$I$30</f>
        <v>0</v>
      </c>
      <c r="AO30" s="19">
        <v>0</v>
      </c>
      <c r="AP30" s="17">
        <f>+AO30*$A$19/100*$C$30/100*$E$30/100*$G$30/100*$I$30</f>
        <v>0</v>
      </c>
      <c r="AQ30" s="19">
        <v>0</v>
      </c>
      <c r="AR30" s="17">
        <f>+AQ30*$A$19/100*$C$30/100*$E$30/100*$G$30/100*$I$30</f>
        <v>0</v>
      </c>
      <c r="AS30" s="19">
        <v>0</v>
      </c>
      <c r="AT30" s="17">
        <f>+AS30*$A$19/100*$C$30/100*$E$30/100*$G$30/100*$I$30</f>
        <v>0</v>
      </c>
      <c r="AU30" s="20">
        <v>0</v>
      </c>
      <c r="AV30" s="17">
        <f>+AU30*$A$19/100*$C$30/100*$E$30/100*$G$30/100*$I$30</f>
        <v>0</v>
      </c>
      <c r="AW30" s="19">
        <v>0</v>
      </c>
      <c r="AX30" s="17">
        <f>+AW30*$A$19/100*$C$30/100*$E$30/100*$G$30/100*$I$30</f>
        <v>0</v>
      </c>
      <c r="AY30" s="19">
        <v>0</v>
      </c>
      <c r="AZ30" s="17">
        <f>+AY30*$A$19/100*$C$30/100*$E$30/100*$G$30/100*$I$30</f>
        <v>0</v>
      </c>
      <c r="BA30" s="19">
        <v>0</v>
      </c>
      <c r="BB30" s="17">
        <f>+BA30*$A$19/100*$C$30/100*$E$30/100*$G$30/100*$I$30</f>
        <v>0</v>
      </c>
      <c r="BC30" s="20">
        <v>0</v>
      </c>
      <c r="BD30" s="17">
        <f>+BC30*$A$19/100*$C$30/100*$E$30/100*$G$30/100*$I$30</f>
        <v>0</v>
      </c>
      <c r="BE30" s="20">
        <v>0</v>
      </c>
      <c r="BF30" s="17">
        <f>+BE30*$A$19/100*$C$30/100*$E$30/100*$G$30/100*$I$30</f>
        <v>0</v>
      </c>
    </row>
    <row r="31" spans="1:58" ht="12" customHeight="1">
      <c r="A31" s="192"/>
      <c r="B31" s="199"/>
      <c r="C31" s="183"/>
      <c r="D31" s="41"/>
      <c r="E31" s="42"/>
      <c r="F31" s="41"/>
      <c r="G31" s="42">
        <v>30</v>
      </c>
      <c r="H31" s="41" t="s">
        <v>43</v>
      </c>
      <c r="I31" s="43">
        <v>20</v>
      </c>
      <c r="J31" s="167" t="s">
        <v>42</v>
      </c>
      <c r="K31" s="20">
        <v>1.66</v>
      </c>
      <c r="L31" s="17">
        <f>+K31*$A$19/100*$C$30/100*$E$30/100*$G$31/100*$I$31</f>
        <v>0.29880000000000007</v>
      </c>
      <c r="M31" s="19">
        <v>1.66</v>
      </c>
      <c r="N31" s="17">
        <f>+M31*$A$19/100*$C$30/100*$E$30/100*$G$31/100*$I$31</f>
        <v>0.29880000000000007</v>
      </c>
      <c r="O31" s="19">
        <v>1.32</v>
      </c>
      <c r="P31" s="17">
        <f>+O31*$A$19/100*$C$30/100*$E$30/100*$G$31/100*$I$31</f>
        <v>0.2376</v>
      </c>
      <c r="Q31" s="19">
        <v>1.44</v>
      </c>
      <c r="R31" s="17">
        <f>+Q31*$A$19/100*$C$30/100*$E$30/100*$G$31/100*$I$31</f>
        <v>0.25919999999999993</v>
      </c>
      <c r="S31" s="20">
        <v>2.4</v>
      </c>
      <c r="T31" s="17">
        <f>+S31*$A$19/100*$C$30/100*$E$30/100*$G$31/100*$I$31</f>
        <v>0.43199999999999994</v>
      </c>
      <c r="U31" s="19">
        <v>1.5</v>
      </c>
      <c r="V31" s="17">
        <f>+U31*$A$19/100*$C$30/100*$E$30/100*$G$31/100*$I$31</f>
        <v>0.26999999999999996</v>
      </c>
      <c r="W31" s="20">
        <v>1.666</v>
      </c>
      <c r="X31" s="17">
        <f>+W31*$A$19/100*$C$30/100*$E$30/100*$G$31/100*$I$31</f>
        <v>0.29988</v>
      </c>
      <c r="Y31" s="19">
        <v>0</v>
      </c>
      <c r="Z31" s="17">
        <f>+Y31*$A$19/100*$C$30/100*$E$30/100*$G$31/100*$I$31</f>
        <v>0</v>
      </c>
      <c r="AA31" s="19">
        <v>0</v>
      </c>
      <c r="AB31" s="17">
        <f>+AA31*$A$19/100*$C$30/100*$E$30/100*$G$31/100*$I$31</f>
        <v>0</v>
      </c>
      <c r="AC31" s="19">
        <v>0</v>
      </c>
      <c r="AD31" s="17">
        <f>+AC31*$A$19/100*$C$30/100*$E$30/100*$G$31/100*$I$31</f>
        <v>0</v>
      </c>
      <c r="AE31" s="20">
        <v>1.276</v>
      </c>
      <c r="AF31" s="17">
        <f>+AE31*$A$19/100*$C$30/100*$E$30/100*$G$31/100*$I$31</f>
        <v>0.22968000000000002</v>
      </c>
      <c r="AG31" s="20">
        <v>1.904</v>
      </c>
      <c r="AH31" s="17">
        <f>+AG31*$A$19/100*$C$30/100*$E$30/100*$G$31/100*$I$31</f>
        <v>0.34271999999999997</v>
      </c>
      <c r="AI31" s="19">
        <v>1.46</v>
      </c>
      <c r="AJ31" s="17">
        <f>+AI31*$A$19/100*$C$30/100*$E$30/100*$G$31/100*$I$31</f>
        <v>0.2628</v>
      </c>
      <c r="AK31" s="31">
        <v>1.46</v>
      </c>
      <c r="AL31" s="17">
        <f>+AK31*$A$19/100*$C$30/100*$E$30/100*$G$31/100*$I$31</f>
        <v>0.2628</v>
      </c>
      <c r="AM31" s="19">
        <v>1</v>
      </c>
      <c r="AN31" s="21">
        <f>+AM31*$A$19/100*$C$30/100*$E$30/100*$G$31/100*$I$31</f>
        <v>0.18</v>
      </c>
      <c r="AO31" s="19">
        <v>1.44</v>
      </c>
      <c r="AP31" s="17">
        <f>+AO31*$A$19/100*$C$30/100*$E$30/100*$G$31/100*$I$31</f>
        <v>0.25919999999999993</v>
      </c>
      <c r="AQ31" s="19">
        <v>1.66</v>
      </c>
      <c r="AR31" s="17">
        <f>+AQ31*$A$19/100*$C$30/100*$E$30/100*$G$31/100*$I$31</f>
        <v>0.29880000000000007</v>
      </c>
      <c r="AS31" s="19">
        <v>1.83</v>
      </c>
      <c r="AT31" s="17">
        <f>+AS31*$A$19/100*$C$30/100*$E$30/100*$G$31/100*$I$31</f>
        <v>0.3294</v>
      </c>
      <c r="AU31" s="20">
        <v>0.91</v>
      </c>
      <c r="AV31" s="17">
        <f>+AU31*$A$19/100*$C$30/100*$E$30/100*$G$31/100*$I$31</f>
        <v>0.16380000000000003</v>
      </c>
      <c r="AW31" s="19">
        <v>1.84</v>
      </c>
      <c r="AX31" s="17">
        <f>+AW31*$A$19/100*$C$30/100*$E$30/100*$G$31/100*$I$31</f>
        <v>0.33120000000000005</v>
      </c>
      <c r="AY31" s="19">
        <v>2</v>
      </c>
      <c r="AZ31" s="17">
        <f>+AY31*$A$19/100*$C$30/100*$E$30/100*$G$31/100*$I$31</f>
        <v>0.36</v>
      </c>
      <c r="BA31" s="19">
        <v>0.857</v>
      </c>
      <c r="BB31" s="17">
        <f>+BA31*$A$19/100*$C$30/100*$E$30/100*$G$31/100*$I$31</f>
        <v>0.15425999999999998</v>
      </c>
      <c r="BC31" s="20">
        <v>2.66</v>
      </c>
      <c r="BD31" s="17">
        <f>+BC31*$A$19/100*$C$30/100*$E$30/100*$G$31/100*$I$31</f>
        <v>0.47880000000000006</v>
      </c>
      <c r="BE31" s="20">
        <v>4</v>
      </c>
      <c r="BF31" s="17">
        <f>+BE31*$A$19/100*$C$30/100*$E$30/100*$G$31/100*$I$31</f>
        <v>0.72</v>
      </c>
    </row>
    <row r="32" spans="1:58" ht="12" customHeight="1">
      <c r="A32" s="192"/>
      <c r="B32" s="199"/>
      <c r="C32" s="183"/>
      <c r="D32" s="41"/>
      <c r="E32" s="42">
        <v>30</v>
      </c>
      <c r="F32" s="41" t="s">
        <v>44</v>
      </c>
      <c r="G32" s="42">
        <v>-6</v>
      </c>
      <c r="H32" s="41"/>
      <c r="I32" s="43"/>
      <c r="J32" s="167" t="s">
        <v>45</v>
      </c>
      <c r="K32" s="20">
        <v>10</v>
      </c>
      <c r="L32" s="17">
        <f>+K32*$A$19/100*$C$30/100*$E$32/100*$G$32</f>
        <v>-2.7</v>
      </c>
      <c r="M32" s="19">
        <v>10</v>
      </c>
      <c r="N32" s="17">
        <f>+M32*$A$19/100*$C$30/100*$E$32/100*$G$32</f>
        <v>-2.7</v>
      </c>
      <c r="O32" s="19">
        <v>5</v>
      </c>
      <c r="P32" s="17">
        <f>+O32*$A$19/100*$C$30/100*$E$32/100*$G$32</f>
        <v>-1.35</v>
      </c>
      <c r="Q32" s="19">
        <v>16</v>
      </c>
      <c r="R32" s="17">
        <f>+Q32*$A$19/100*$C$30/100*$E$32/100*$G$32</f>
        <v>-4.32</v>
      </c>
      <c r="S32" s="20">
        <v>8</v>
      </c>
      <c r="T32" s="17">
        <f>+S32*$A$19/100*$C$30/100*$E$32/100*$G$32</f>
        <v>-2.16</v>
      </c>
      <c r="U32" s="19">
        <v>11</v>
      </c>
      <c r="V32" s="17">
        <f>+U32*$A$19/100*$C$30/100*$E$32/100*$G$32</f>
        <v>-2.9699999999999998</v>
      </c>
      <c r="W32" s="20">
        <v>15</v>
      </c>
      <c r="X32" s="17">
        <f>+W32*$A$19/100*$C$30/100*$E$32/100*$G$32</f>
        <v>-4.050000000000001</v>
      </c>
      <c r="Y32" s="19">
        <v>12</v>
      </c>
      <c r="Z32" s="17">
        <f>+Y32*$A$19/100*$C$30/100*$E$32/100*$G$32</f>
        <v>-3.24</v>
      </c>
      <c r="AA32" s="19">
        <v>6</v>
      </c>
      <c r="AB32" s="17">
        <f>+AA32*$A$19/100*$C$30/100*$E$32/100*$G$32</f>
        <v>-1.62</v>
      </c>
      <c r="AC32" s="19">
        <v>12</v>
      </c>
      <c r="AD32" s="17">
        <f>+AC32*$A$19/100*$C$30/100*$E$32/100*$G$32</f>
        <v>-3.24</v>
      </c>
      <c r="AE32" s="20">
        <v>11</v>
      </c>
      <c r="AF32" s="17">
        <f>+AE32*$A$19/100*$C$30/100*$E$32/100*$G$32</f>
        <v>-2.9699999999999998</v>
      </c>
      <c r="AG32" s="20">
        <v>11</v>
      </c>
      <c r="AH32" s="17">
        <f>+AG32*$A$19/100*$C$30/100*$E$32/100*$G$32</f>
        <v>-2.9699999999999998</v>
      </c>
      <c r="AI32" s="19">
        <v>10</v>
      </c>
      <c r="AJ32" s="17">
        <f>+AI32*$A$19/100*$C$30/100*$E$32/100*$G$32</f>
        <v>-2.7</v>
      </c>
      <c r="AK32" s="31">
        <v>12</v>
      </c>
      <c r="AL32" s="17">
        <f>+AK32*$A$19/100*$C$30/100*$E$32/100*$G$32</f>
        <v>-3.24</v>
      </c>
      <c r="AM32" s="19">
        <v>8</v>
      </c>
      <c r="AN32" s="21">
        <f>+AM32*$A$19/100*$C$30/100*$E$32/100*$G$32</f>
        <v>-2.16</v>
      </c>
      <c r="AO32" s="19">
        <v>12</v>
      </c>
      <c r="AP32" s="17">
        <f>+AO32*$A$19/100*$C$30/100*$E$32/100*$G$32</f>
        <v>-3.24</v>
      </c>
      <c r="AQ32" s="19">
        <v>12</v>
      </c>
      <c r="AR32" s="17">
        <f>+AQ32*$A$19/100*$C$30/100*$E$32/100*$G$32</f>
        <v>-3.24</v>
      </c>
      <c r="AS32" s="19">
        <v>13</v>
      </c>
      <c r="AT32" s="17">
        <f>+AS32*$A$19/100*$C$30/100*$E$32/100*$G$32</f>
        <v>-3.51</v>
      </c>
      <c r="AU32" s="20">
        <v>10</v>
      </c>
      <c r="AV32" s="17">
        <f>+AU32*$A$19/100*$C$30/100*$E$32/100*$G$32</f>
        <v>-2.7</v>
      </c>
      <c r="AW32" s="19">
        <v>13</v>
      </c>
      <c r="AX32" s="17">
        <f>+AW32*$A$19/100*$C$30/100*$E$32/100*$G$32</f>
        <v>-3.51</v>
      </c>
      <c r="AY32" s="19">
        <v>14</v>
      </c>
      <c r="AZ32" s="17">
        <f>+AY32*$A$19/100*$C$30/100*$E$32/100*$G$32</f>
        <v>-3.7800000000000002</v>
      </c>
      <c r="BA32" s="19">
        <v>17</v>
      </c>
      <c r="BB32" s="17">
        <f>+BA32*$A$19/100*$C$30/100*$E$32/100*$G$32</f>
        <v>-4.59</v>
      </c>
      <c r="BC32" s="20">
        <v>16</v>
      </c>
      <c r="BD32" s="17">
        <f>+BC32*$A$19/100*$C$30/100*$E$32/100*$G$32</f>
        <v>-4.32</v>
      </c>
      <c r="BE32" s="20">
        <v>30</v>
      </c>
      <c r="BF32" s="17">
        <f>+BE32*$A$19/100*$C$30/100*$E$32/100*$G$32</f>
        <v>-8.100000000000001</v>
      </c>
    </row>
    <row r="33" spans="1:58" ht="12" customHeight="1">
      <c r="A33" s="192"/>
      <c r="B33" s="199"/>
      <c r="C33" s="183"/>
      <c r="D33" s="41"/>
      <c r="E33" s="42">
        <v>50</v>
      </c>
      <c r="F33" s="41" t="s">
        <v>47</v>
      </c>
      <c r="G33" s="42"/>
      <c r="H33" s="41"/>
      <c r="I33" s="42"/>
      <c r="J33" s="167" t="s">
        <v>48</v>
      </c>
      <c r="K33" s="20">
        <v>86</v>
      </c>
      <c r="L33" s="17"/>
      <c r="M33" s="29">
        <v>86</v>
      </c>
      <c r="N33" s="17"/>
      <c r="O33" s="19">
        <v>4</v>
      </c>
      <c r="P33" s="17"/>
      <c r="Q33" s="19">
        <v>100</v>
      </c>
      <c r="R33" s="17"/>
      <c r="S33" s="20">
        <v>14</v>
      </c>
      <c r="T33" s="17"/>
      <c r="U33" s="19">
        <v>100</v>
      </c>
      <c r="V33" s="17"/>
      <c r="W33" s="20">
        <v>100</v>
      </c>
      <c r="X33" s="17"/>
      <c r="Y33" s="19">
        <v>100</v>
      </c>
      <c r="Z33" s="17"/>
      <c r="AA33" s="19">
        <v>18</v>
      </c>
      <c r="AB33" s="17"/>
      <c r="AC33" s="29">
        <v>95</v>
      </c>
      <c r="AD33" s="17"/>
      <c r="AE33" s="30">
        <v>100</v>
      </c>
      <c r="AF33" s="17"/>
      <c r="AG33" s="20">
        <v>0</v>
      </c>
      <c r="AH33" s="17"/>
      <c r="AI33" s="19">
        <v>25</v>
      </c>
      <c r="AJ33" s="17"/>
      <c r="AK33" s="31">
        <v>100</v>
      </c>
      <c r="AL33" s="17"/>
      <c r="AM33" s="29">
        <v>76</v>
      </c>
      <c r="AN33" s="21"/>
      <c r="AO33" s="19">
        <v>47</v>
      </c>
      <c r="AP33" s="17"/>
      <c r="AQ33" s="19">
        <v>17</v>
      </c>
      <c r="AR33" s="17"/>
      <c r="AS33" s="19">
        <v>50</v>
      </c>
      <c r="AT33" s="17"/>
      <c r="AU33" s="30">
        <v>70</v>
      </c>
      <c r="AV33" s="17"/>
      <c r="AW33" s="29">
        <v>25</v>
      </c>
      <c r="AX33" s="17"/>
      <c r="AY33" s="19">
        <v>50</v>
      </c>
      <c r="AZ33" s="17"/>
      <c r="BA33" s="19">
        <v>29</v>
      </c>
      <c r="BB33" s="17"/>
      <c r="BC33" s="30">
        <v>73</v>
      </c>
      <c r="BD33" s="17"/>
      <c r="BE33" s="20">
        <v>2</v>
      </c>
      <c r="BF33" s="17"/>
    </row>
    <row r="34" spans="1:58" ht="12" customHeight="1" thickBot="1">
      <c r="A34" s="192"/>
      <c r="B34" s="199"/>
      <c r="C34" s="184"/>
      <c r="D34" s="86"/>
      <c r="E34" s="87"/>
      <c r="F34" s="86"/>
      <c r="G34" s="87"/>
      <c r="H34" s="86"/>
      <c r="I34" s="87"/>
      <c r="J34" s="168" t="s">
        <v>62</v>
      </c>
      <c r="K34" s="5">
        <v>0.6</v>
      </c>
      <c r="L34" s="2">
        <f>+K33*$A$19/100*$C$30/100*$E$33/100*K34</f>
        <v>3.87</v>
      </c>
      <c r="M34" s="32">
        <v>0.6</v>
      </c>
      <c r="N34" s="2">
        <f>+M33*$A$19/100*$C$30/100*$E$33/100*M34</f>
        <v>3.87</v>
      </c>
      <c r="O34" s="4">
        <v>0.1</v>
      </c>
      <c r="P34" s="2">
        <f>+O33*$A$19/100*$C$30/100*$E$33/100*O34</f>
        <v>0.03</v>
      </c>
      <c r="Q34" s="4">
        <v>0.3</v>
      </c>
      <c r="R34" s="2">
        <f>+Q33*$A$19/100*$C$30/100*$E$33/100*Q34</f>
        <v>2.25</v>
      </c>
      <c r="S34" s="5">
        <v>0.1</v>
      </c>
      <c r="T34" s="2">
        <f>+S33*$A$19/100*$C$30/100*$E$33/100*S34</f>
        <v>0.10500000000000001</v>
      </c>
      <c r="U34" s="4">
        <v>0.6</v>
      </c>
      <c r="V34" s="2">
        <f>+U33*$A$19/100*$C$30/100*$E$33/100*U34</f>
        <v>4.5</v>
      </c>
      <c r="W34" s="5">
        <v>0.3</v>
      </c>
      <c r="X34" s="2">
        <f>+W33*$A$19/100*$C$30/100*$E$33/100*W34</f>
        <v>2.25</v>
      </c>
      <c r="Y34" s="4">
        <v>0.3</v>
      </c>
      <c r="Z34" s="2">
        <f>+Y33*$A$19/100*$C$30/100*$E$33/100*Y34</f>
        <v>2.25</v>
      </c>
      <c r="AA34" s="4">
        <v>0.3</v>
      </c>
      <c r="AB34" s="2">
        <f>+AA33*$A$19/100*$C$30/100*$E$33/100*AA34</f>
        <v>0.405</v>
      </c>
      <c r="AC34" s="32">
        <v>0.6</v>
      </c>
      <c r="AD34" s="2">
        <f>+AC33*$A$19/100*$C$30/100*$E$33/100*AC34</f>
        <v>4.2749999999999995</v>
      </c>
      <c r="AE34" s="33">
        <v>0.3</v>
      </c>
      <c r="AF34" s="2">
        <f>+AE33*$A$19/100*$C$30/100*$E$33/100*AE34</f>
        <v>2.25</v>
      </c>
      <c r="AG34" s="5">
        <v>0.1</v>
      </c>
      <c r="AH34" s="2">
        <f>+AG33*$A$19/100*$C$30/100*$E$33/100*AG34</f>
        <v>0</v>
      </c>
      <c r="AI34" s="4">
        <v>0.1</v>
      </c>
      <c r="AJ34" s="2">
        <f>+AI33*$A$19/100*$C$30/100*$E$33/100*AI34</f>
        <v>0.1875</v>
      </c>
      <c r="AK34" s="34">
        <v>0.3</v>
      </c>
      <c r="AL34" s="2">
        <f>+AK33*$A$19/100*$C$30/100*$E$33/100*AK34</f>
        <v>2.25</v>
      </c>
      <c r="AM34" s="32">
        <v>0.6</v>
      </c>
      <c r="AN34" s="3">
        <f>+AM33*$A$19/100*$C$30/100*$E$33/100*AM34</f>
        <v>3.42</v>
      </c>
      <c r="AO34" s="4">
        <v>0.6</v>
      </c>
      <c r="AP34" s="2">
        <f>+AO33*$A$19/100*$C$30/100*$E$33/100*AO34</f>
        <v>2.1149999999999998</v>
      </c>
      <c r="AQ34" s="4">
        <v>0.1</v>
      </c>
      <c r="AR34" s="2">
        <f>+AQ33*$A$19/100*$C$30/100*$E$33/100*AQ34</f>
        <v>0.1275</v>
      </c>
      <c r="AS34" s="4">
        <v>0.6</v>
      </c>
      <c r="AT34" s="2">
        <f>+AS33*$A$19/100*$C$30/100*$E$33/100*AS34</f>
        <v>2.25</v>
      </c>
      <c r="AU34" s="33">
        <v>0.3</v>
      </c>
      <c r="AV34" s="2">
        <f>+AU33*$A$19/100*$C$30/100*$E$33/100*AU34</f>
        <v>1.575</v>
      </c>
      <c r="AW34" s="32">
        <v>0.1</v>
      </c>
      <c r="AX34" s="2">
        <f>+AW33*$A$19/100*$C$30/100*$E$33/100*AW34</f>
        <v>0.1875</v>
      </c>
      <c r="AY34" s="4">
        <v>0.6</v>
      </c>
      <c r="AZ34" s="2">
        <f>+AY33*$A$19/100*$C$30/100*$E$33/100*AY34</f>
        <v>2.25</v>
      </c>
      <c r="BA34" s="4">
        <v>0.1</v>
      </c>
      <c r="BB34" s="2">
        <f>+BA33*$A$19/100*$C$30/100*$E$33/100*BA34</f>
        <v>0.2175</v>
      </c>
      <c r="BC34" s="33">
        <v>0.1</v>
      </c>
      <c r="BD34" s="2">
        <f>+BC33*$A$19/100*$C$30/100*$E$33/100*BC34</f>
        <v>0.5475</v>
      </c>
      <c r="BE34" s="5">
        <v>0.3</v>
      </c>
      <c r="BF34" s="2">
        <f>+BE33*$A$19/100*$C$30/100*$E$33/100*BE34</f>
        <v>0.045</v>
      </c>
    </row>
    <row r="35" spans="1:58" ht="12" customHeight="1" thickBot="1">
      <c r="A35" s="193"/>
      <c r="B35" s="199"/>
      <c r="C35" s="89"/>
      <c r="D35" s="89"/>
      <c r="E35" s="89"/>
      <c r="F35" s="89"/>
      <c r="G35" s="89"/>
      <c r="H35" s="89"/>
      <c r="I35" s="90"/>
      <c r="J35" s="169" t="s">
        <v>49</v>
      </c>
      <c r="K35" s="97"/>
      <c r="L35" s="92">
        <f>SUM(L19:L34)</f>
        <v>7.2341</v>
      </c>
      <c r="M35" s="95"/>
      <c r="N35" s="92">
        <f>SUM(N19:N34)</f>
        <v>7.199450000000001</v>
      </c>
      <c r="O35" s="91"/>
      <c r="P35" s="92">
        <f>SUM(P19:P34)</f>
        <v>6.529224999999999</v>
      </c>
      <c r="Q35" s="98"/>
      <c r="R35" s="92">
        <f>SUM(R19:R34)</f>
        <v>0.7642574999999994</v>
      </c>
      <c r="S35" s="93"/>
      <c r="T35" s="92">
        <f>SUM(T19:T34)</f>
        <v>2.277795</v>
      </c>
      <c r="U35" s="98"/>
      <c r="V35" s="92">
        <f>SUM(V19:V34)</f>
        <v>4.999512500000002</v>
      </c>
      <c r="W35" s="97"/>
      <c r="X35" s="94">
        <f>SUM(X19:X34)</f>
        <v>0.2416049999999994</v>
      </c>
      <c r="Y35" s="91"/>
      <c r="Z35" s="92">
        <f>SUM(Z19:Z34)</f>
        <v>1.9088450000000003</v>
      </c>
      <c r="AA35" s="98"/>
      <c r="AB35" s="92">
        <f>SUM(AB19:AB34)</f>
        <v>2.2049075</v>
      </c>
      <c r="AC35" s="95"/>
      <c r="AD35" s="92">
        <f>SUM(AD19:AD34)</f>
        <v>2.272367499999999</v>
      </c>
      <c r="AE35" s="96"/>
      <c r="AF35" s="92">
        <f>SUM(AF19:AF34)</f>
        <v>0.6151750000000002</v>
      </c>
      <c r="AG35" s="93"/>
      <c r="AH35" s="94">
        <f>SUM(AH19:AH34)</f>
        <v>1.5851949999999997</v>
      </c>
      <c r="AI35" s="98"/>
      <c r="AJ35" s="92">
        <f>SUM(AJ19:AJ34)</f>
        <v>4.69225</v>
      </c>
      <c r="AK35" s="120"/>
      <c r="AL35" s="92">
        <f>SUM(AL19:AL34)</f>
        <v>1.7807374999999994</v>
      </c>
      <c r="AM35" s="95"/>
      <c r="AN35" s="94">
        <f>SUM(AN19:AN34)</f>
        <v>2.9393974999999997</v>
      </c>
      <c r="AO35" s="98"/>
      <c r="AP35" s="92">
        <f>SUM(AP19:AP34)</f>
        <v>0.9209549999999997</v>
      </c>
      <c r="AQ35" s="119"/>
      <c r="AR35" s="92">
        <f>SUM(AR19:AR34)</f>
        <v>1.1890249999999996</v>
      </c>
      <c r="AS35" s="98"/>
      <c r="AT35" s="92">
        <f>SUM(AT19:AT34)</f>
        <v>2.8456600000000005</v>
      </c>
      <c r="AU35" s="96"/>
      <c r="AV35" s="92">
        <f>SUM(AV19:AV34)</f>
        <v>-4.033012499999999</v>
      </c>
      <c r="AW35" s="95"/>
      <c r="AX35" s="92">
        <f>SUM(AX19:AX34)</f>
        <v>-1.3311599999999997</v>
      </c>
      <c r="AY35" s="91"/>
      <c r="AZ35" s="92">
        <f>SUM(AZ19:AZ34)</f>
        <v>-1.4949250000000003</v>
      </c>
      <c r="BA35" s="98"/>
      <c r="BB35" s="92">
        <f>SUM(BB19:BB34)</f>
        <v>-3.8618675000000002</v>
      </c>
      <c r="BC35" s="96"/>
      <c r="BD35" s="92">
        <f>SUM(BD19:BD34)</f>
        <v>-4.981695</v>
      </c>
      <c r="BE35" s="97"/>
      <c r="BF35" s="92">
        <f>SUM(BF19:BF34)</f>
        <v>-5.1289250000000015</v>
      </c>
    </row>
    <row r="36" spans="1:58" ht="12" customHeight="1" thickBot="1">
      <c r="A36" s="114"/>
      <c r="B36" s="186"/>
      <c r="C36" s="185"/>
      <c r="D36" s="51"/>
      <c r="E36" s="50"/>
      <c r="F36" s="51"/>
      <c r="G36" s="50"/>
      <c r="H36" s="51"/>
      <c r="I36" s="52"/>
      <c r="J36" s="170" t="s">
        <v>50</v>
      </c>
      <c r="K36" s="123">
        <f>+L36</f>
        <v>14.5101875</v>
      </c>
      <c r="L36" s="126">
        <f>+L7+L18+L35</f>
        <v>14.5101875</v>
      </c>
      <c r="M36" s="125">
        <f>+N36</f>
        <v>14.4156875</v>
      </c>
      <c r="N36" s="126">
        <f>+N7+N18+N35</f>
        <v>14.4156875</v>
      </c>
      <c r="O36" s="125">
        <f>+P36</f>
        <v>13.989809</v>
      </c>
      <c r="P36" s="126">
        <f>+P7+P18+P35</f>
        <v>13.989809</v>
      </c>
      <c r="Q36" s="125">
        <f>+R36</f>
        <v>13.759062499999999</v>
      </c>
      <c r="R36" s="126">
        <f>+R7+R18+R35</f>
        <v>13.759062499999999</v>
      </c>
      <c r="S36" s="123">
        <f>+T36</f>
        <v>13.670518</v>
      </c>
      <c r="T36" s="126">
        <f>+T7+T18+T35</f>
        <v>13.670518</v>
      </c>
      <c r="U36" s="125">
        <f>+V36</f>
        <v>13.536730000000002</v>
      </c>
      <c r="V36" s="126">
        <f>+V7+V18+V35</f>
        <v>13.536730000000002</v>
      </c>
      <c r="W36" s="123">
        <f>+X36</f>
        <v>13.47122625</v>
      </c>
      <c r="X36" s="124">
        <f>+X7+X18+X35</f>
        <v>13.47122625</v>
      </c>
      <c r="Y36" s="125">
        <f>+Z36</f>
        <v>12.5159515</v>
      </c>
      <c r="Z36" s="126">
        <f>+Z7+Z18+Z35</f>
        <v>12.5159515</v>
      </c>
      <c r="AA36" s="125">
        <f>+AB36</f>
        <v>12.009617250000002</v>
      </c>
      <c r="AB36" s="126">
        <f>+AB7+AB18+AB35</f>
        <v>12.009617250000002</v>
      </c>
      <c r="AC36" s="125">
        <f>+AD36</f>
        <v>11.739647249999999</v>
      </c>
      <c r="AD36" s="126">
        <f>+AD7+AD18+AD35</f>
        <v>11.739647249999999</v>
      </c>
      <c r="AE36" s="123">
        <f>+AF36</f>
        <v>11.328171000000001</v>
      </c>
      <c r="AF36" s="126">
        <f>+AF7+AF18+AF35</f>
        <v>11.328171000000001</v>
      </c>
      <c r="AG36" s="123">
        <f>+AH36</f>
        <v>11.240132499999998</v>
      </c>
      <c r="AH36" s="124">
        <f>+AH7+AH18+AH35</f>
        <v>11.240132499999998</v>
      </c>
      <c r="AI36" s="125">
        <f>+AJ36</f>
        <v>10.711513499999999</v>
      </c>
      <c r="AJ36" s="126">
        <f>+AJ7+AJ18+AJ35</f>
        <v>10.711513499999999</v>
      </c>
      <c r="AK36" s="123">
        <f>+AL36</f>
        <v>10.63772225</v>
      </c>
      <c r="AL36" s="124">
        <f>+AL7+AL18+AL35</f>
        <v>10.63772225</v>
      </c>
      <c r="AM36" s="125">
        <f>+AN36</f>
        <v>10.4433825</v>
      </c>
      <c r="AN36" s="126">
        <f>+AN7+AN18+AN35</f>
        <v>10.4433825</v>
      </c>
      <c r="AO36" s="125">
        <f>+AP36</f>
        <v>10.422811999999999</v>
      </c>
      <c r="AP36" s="126">
        <f>+AP7+AP18+AP35</f>
        <v>10.422811999999999</v>
      </c>
      <c r="AQ36" s="125">
        <f>+AR36</f>
        <v>9.143169499999999</v>
      </c>
      <c r="AR36" s="126">
        <f>+AR7+AR18+AR35</f>
        <v>9.143169499999999</v>
      </c>
      <c r="AS36" s="125">
        <f>+AT36</f>
        <v>9.11845925</v>
      </c>
      <c r="AT36" s="126">
        <f>+AT7+AT18+AT35</f>
        <v>9.11845925</v>
      </c>
      <c r="AU36" s="123">
        <f>+AV36</f>
        <v>8.24301325</v>
      </c>
      <c r="AV36" s="126">
        <f>+AV7+AV18+AV35</f>
        <v>8.24301325</v>
      </c>
      <c r="AW36" s="125">
        <f>+AX36</f>
        <v>6.1167750000000005</v>
      </c>
      <c r="AX36" s="126">
        <f>+AX7+AX18+AX35</f>
        <v>6.1167750000000005</v>
      </c>
      <c r="AY36" s="125">
        <f>+AZ36</f>
        <v>6.083660999999999</v>
      </c>
      <c r="AZ36" s="126">
        <f>+AZ7+AZ18+AZ35</f>
        <v>6.083660999999999</v>
      </c>
      <c r="BA36" s="125">
        <f>+BB36</f>
        <v>4.079782999999999</v>
      </c>
      <c r="BB36" s="126">
        <f>+BB7+BB18+BB35</f>
        <v>4.079782999999999</v>
      </c>
      <c r="BC36" s="123">
        <f>+BD36</f>
        <v>3.3611190000000004</v>
      </c>
      <c r="BD36" s="126">
        <f>+BD7+BD18+BD35</f>
        <v>3.3611190000000004</v>
      </c>
      <c r="BE36" s="123">
        <f>+BF36</f>
        <v>1.0711749999999984</v>
      </c>
      <c r="BF36" s="126">
        <f>+BF7+BF18+BF35</f>
        <v>1.0711749999999984</v>
      </c>
    </row>
    <row r="37" spans="1:57" s="7" customFormat="1" ht="11.25" customHeight="1">
      <c r="A37" s="45"/>
      <c r="B37" s="46"/>
      <c r="C37" s="47"/>
      <c r="D37" s="46"/>
      <c r="E37" s="47"/>
      <c r="F37" s="46"/>
      <c r="G37" s="47"/>
      <c r="H37" s="46"/>
      <c r="I37" s="47"/>
      <c r="J37" s="8"/>
      <c r="K37" s="6"/>
      <c r="L37" s="39"/>
      <c r="M37" s="6"/>
      <c r="N37" s="39"/>
      <c r="O37" s="6"/>
      <c r="P37" s="44"/>
      <c r="Q37" s="6"/>
      <c r="R37" s="39"/>
      <c r="S37" s="6"/>
      <c r="T37" s="39"/>
      <c r="U37" s="6"/>
      <c r="V37" s="39"/>
      <c r="W37" s="48"/>
      <c r="X37" s="39"/>
      <c r="Y37" s="6"/>
      <c r="Z37" s="39"/>
      <c r="AA37" s="39"/>
      <c r="AB37" s="39"/>
      <c r="AC37" s="6"/>
      <c r="AD37" s="39"/>
      <c r="AE37" s="6"/>
      <c r="AF37" s="39"/>
      <c r="AG37" s="6"/>
      <c r="AH37" s="39"/>
      <c r="AI37" s="48"/>
      <c r="AJ37" s="44"/>
      <c r="AK37" s="6"/>
      <c r="AL37" s="39"/>
      <c r="AM37" s="6"/>
      <c r="AN37" s="39"/>
      <c r="AO37" s="39"/>
      <c r="AP37" s="39"/>
      <c r="AQ37" s="6"/>
      <c r="AR37" s="39"/>
      <c r="AS37" s="6"/>
      <c r="AT37" s="39"/>
      <c r="AU37" s="6"/>
      <c r="AV37" s="39"/>
      <c r="AW37" s="6"/>
      <c r="AX37" s="39"/>
      <c r="AY37" s="39"/>
      <c r="AZ37" s="39"/>
      <c r="BA37" s="39"/>
      <c r="BB37" s="39"/>
      <c r="BC37" s="6"/>
      <c r="BD37" s="39"/>
      <c r="BE37" s="6"/>
    </row>
    <row r="38" spans="1:53" ht="12.75">
      <c r="A38" s="45"/>
      <c r="L38" s="39"/>
      <c r="O38" s="6"/>
      <c r="W38" s="48"/>
      <c r="AE38" s="6"/>
      <c r="AG38" s="6"/>
      <c r="AI38" s="48"/>
      <c r="AJ38" s="44"/>
      <c r="AM38" s="6"/>
      <c r="AO38" s="39"/>
      <c r="AP38" s="39"/>
      <c r="AU38" s="6"/>
      <c r="AY38" s="39"/>
      <c r="BA38" s="39"/>
    </row>
    <row r="39" spans="12:53" ht="12.75">
      <c r="L39" s="39"/>
      <c r="O39" s="6"/>
      <c r="W39" s="48"/>
      <c r="AE39" s="6"/>
      <c r="AG39" s="6"/>
      <c r="AI39" s="48"/>
      <c r="AJ39" s="44"/>
      <c r="AM39" s="6"/>
      <c r="AO39" s="39"/>
      <c r="AP39" s="39"/>
      <c r="AU39" s="6"/>
      <c r="AY39" s="39"/>
      <c r="BA39" s="39"/>
    </row>
    <row r="40" spans="12:53" ht="12.75">
      <c r="L40" s="39"/>
      <c r="O40" s="6"/>
      <c r="W40" s="48"/>
      <c r="AE40" s="6"/>
      <c r="AG40" s="6"/>
      <c r="AI40" s="48"/>
      <c r="AJ40" s="44"/>
      <c r="AM40" s="6"/>
      <c r="AO40" s="39"/>
      <c r="AP40" s="39"/>
      <c r="AU40" s="6"/>
      <c r="AY40" s="39"/>
      <c r="BA40" s="39"/>
    </row>
    <row r="41" spans="12:53" ht="12.75">
      <c r="L41" s="39"/>
      <c r="O41" s="6"/>
      <c r="W41" s="48"/>
      <c r="AE41" s="6"/>
      <c r="AG41" s="6"/>
      <c r="AI41" s="48"/>
      <c r="AJ41" s="44"/>
      <c r="AM41" s="6"/>
      <c r="AO41" s="39"/>
      <c r="AP41" s="39"/>
      <c r="AU41" s="6"/>
      <c r="AY41" s="49"/>
      <c r="BA41" s="39"/>
    </row>
  </sheetData>
  <sheetProtection/>
  <mergeCells count="6">
    <mergeCell ref="B19:B35"/>
    <mergeCell ref="A1:B1"/>
    <mergeCell ref="C7:I7"/>
    <mergeCell ref="C18:I18"/>
    <mergeCell ref="B2:B7"/>
    <mergeCell ref="B8:B1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47" bestFit="1" customWidth="1"/>
    <col min="2" max="2" width="6.57421875" style="46" bestFit="1" customWidth="1"/>
    <col min="3" max="3" width="3.7109375" style="47" customWidth="1"/>
    <col min="4" max="4" width="15.140625" style="46" customWidth="1"/>
    <col min="5" max="5" width="3.7109375" style="47" customWidth="1"/>
    <col min="6" max="6" width="15.57421875" style="46" bestFit="1" customWidth="1"/>
    <col min="7" max="7" width="4.28125" style="47" customWidth="1"/>
    <col min="8" max="8" width="17.00390625" style="46" customWidth="1"/>
    <col min="9" max="9" width="3.7109375" style="47" bestFit="1" customWidth="1"/>
    <col min="10" max="10" width="22.421875" style="8" customWidth="1"/>
    <col min="11" max="11" width="5.57421875" style="6" customWidth="1"/>
    <col min="12" max="12" width="5.57421875" style="44" customWidth="1"/>
    <col min="13" max="13" width="5.57421875" style="6" customWidth="1"/>
    <col min="14" max="14" width="5.57421875" style="39" customWidth="1"/>
    <col min="15" max="15" width="5.57421875" style="48" customWidth="1"/>
    <col min="16" max="16" width="5.57421875" style="44" customWidth="1"/>
    <col min="17" max="17" width="5.57421875" style="6" customWidth="1"/>
    <col min="18" max="18" width="5.57421875" style="39" customWidth="1"/>
    <col min="19" max="19" width="5.57421875" style="6" customWidth="1"/>
    <col min="20" max="20" width="5.57421875" style="39" customWidth="1"/>
    <col min="21" max="21" width="5.57421875" style="6" customWidth="1"/>
    <col min="22" max="22" width="5.57421875" style="39" customWidth="1"/>
    <col min="23" max="23" width="5.57421875" style="6" customWidth="1"/>
    <col min="24" max="24" width="5.57421875" style="39" customWidth="1"/>
    <col min="25" max="25" width="5.57421875" style="6" customWidth="1"/>
    <col min="26" max="28" width="5.57421875" style="39" customWidth="1"/>
    <col min="29" max="29" width="5.57421875" style="6" customWidth="1"/>
    <col min="30" max="34" width="5.57421875" style="39" customWidth="1"/>
    <col min="35" max="35" width="5.57421875" style="6" customWidth="1"/>
    <col min="36" max="36" width="5.57421875" style="39" customWidth="1"/>
    <col min="37" max="37" width="5.57421875" style="6" customWidth="1"/>
    <col min="38" max="40" width="5.57421875" style="39" customWidth="1"/>
    <col min="41" max="41" width="5.57421875" style="6" customWidth="1"/>
    <col min="42" max="42" width="5.57421875" style="40" customWidth="1"/>
    <col min="43" max="43" width="5.57421875" style="6" customWidth="1"/>
    <col min="44" max="44" width="5.57421875" style="39" customWidth="1"/>
    <col min="45" max="45" width="5.57421875" style="6" customWidth="1"/>
    <col min="46" max="46" width="5.57421875" style="39" customWidth="1"/>
    <col min="47" max="47" width="5.57421875" style="48" customWidth="1"/>
    <col min="48" max="48" width="5.57421875" style="39" customWidth="1"/>
    <col min="49" max="49" width="5.57421875" style="6" customWidth="1"/>
    <col min="50" max="50" width="5.57421875" style="39" customWidth="1"/>
    <col min="51" max="51" width="5.57421875" style="6" customWidth="1"/>
    <col min="52" max="52" width="5.57421875" style="39" customWidth="1"/>
    <col min="53" max="53" width="5.57421875" style="6" customWidth="1"/>
    <col min="54" max="54" width="5.57421875" style="39" customWidth="1"/>
    <col min="55" max="55" width="5.57421875" style="6" customWidth="1"/>
    <col min="56" max="56" width="5.57421875" style="39" customWidth="1"/>
    <col min="57" max="57" width="5.57421875" style="6" customWidth="1"/>
    <col min="58" max="58" width="5.57421875" style="7" customWidth="1"/>
    <col min="59" max="16384" width="9.140625" style="8" customWidth="1"/>
  </cols>
  <sheetData>
    <row r="1" spans="1:58" ht="12.75">
      <c r="A1" s="45"/>
      <c r="L1" s="39"/>
      <c r="M1" s="39"/>
      <c r="O1" s="6"/>
      <c r="P1" s="39"/>
      <c r="Y1" s="39"/>
      <c r="AA1" s="6"/>
      <c r="AE1" s="6"/>
      <c r="AG1" s="48"/>
      <c r="AJ1" s="44"/>
      <c r="AL1" s="7"/>
      <c r="AM1" s="48"/>
      <c r="AN1" s="44"/>
      <c r="AP1" s="39"/>
      <c r="AQ1" s="39"/>
      <c r="AS1" s="39"/>
      <c r="AU1" s="6"/>
      <c r="BF1" s="39"/>
    </row>
    <row r="2" spans="12:58" ht="12.75">
      <c r="L2" s="39"/>
      <c r="M2" s="39"/>
      <c r="O2" s="6"/>
      <c r="P2" s="39"/>
      <c r="Y2" s="39"/>
      <c r="AA2" s="6"/>
      <c r="AE2" s="6"/>
      <c r="AG2" s="48"/>
      <c r="AJ2" s="44"/>
      <c r="AL2" s="7"/>
      <c r="AM2" s="48"/>
      <c r="AN2" s="44"/>
      <c r="AP2" s="39"/>
      <c r="AQ2" s="39"/>
      <c r="AS2" s="39"/>
      <c r="AU2" s="6"/>
      <c r="BF2" s="39"/>
    </row>
    <row r="3" spans="12:58" ht="12.75">
      <c r="L3" s="39"/>
      <c r="M3" s="39"/>
      <c r="O3" s="6"/>
      <c r="P3" s="39"/>
      <c r="Y3" s="39"/>
      <c r="AA3" s="6"/>
      <c r="AE3" s="6"/>
      <c r="AG3" s="48"/>
      <c r="AJ3" s="44"/>
      <c r="AL3" s="7"/>
      <c r="AM3" s="48"/>
      <c r="AN3" s="44"/>
      <c r="AP3" s="39"/>
      <c r="AQ3" s="39"/>
      <c r="AS3" s="39"/>
      <c r="AU3" s="6"/>
      <c r="BF3" s="39"/>
    </row>
    <row r="4" spans="12:58" ht="12.75">
      <c r="L4" s="39"/>
      <c r="M4" s="39"/>
      <c r="O4" s="6"/>
      <c r="P4" s="39"/>
      <c r="Y4" s="39"/>
      <c r="AA4" s="6"/>
      <c r="AE4" s="6"/>
      <c r="AG4" s="48"/>
      <c r="AJ4" s="44"/>
      <c r="AL4" s="7"/>
      <c r="AM4" s="48"/>
      <c r="AN4" s="44"/>
      <c r="AP4" s="39"/>
      <c r="AQ4" s="39"/>
      <c r="AS4" s="49"/>
      <c r="AU4" s="6"/>
      <c r="BF4" s="3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T-Systems Unisoftware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vargaz</dc:creator>
  <cp:keywords/>
  <dc:description/>
  <cp:lastModifiedBy>Dr. Varga Zoltán</cp:lastModifiedBy>
  <cp:lastPrinted>2016-11-15T09:54:02Z</cp:lastPrinted>
  <dcterms:created xsi:type="dcterms:W3CDTF">2003-10-17T09:02:45Z</dcterms:created>
  <dcterms:modified xsi:type="dcterms:W3CDTF">2016-11-15T09:55:23Z</dcterms:modified>
  <cp:category/>
  <cp:version/>
  <cp:contentType/>
  <cp:contentStatus/>
</cp:coreProperties>
</file>